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650" windowHeight="9090" tabRatio="608" activeTab="0"/>
  </bookViews>
  <sheets>
    <sheet name="1410 FR.14A " sheetId="1" r:id="rId1"/>
    <sheet name="1410 FR.14A1" sheetId="2" r:id="rId2"/>
    <sheet name="1410 FR.14B" sheetId="3" r:id="rId3"/>
    <sheet name="Unallowable Exp." sheetId="4" r:id="rId4"/>
  </sheets>
  <externalReferences>
    <externalReference r:id="rId7"/>
  </externalReferences>
  <definedNames>
    <definedName name="_xlnm.Print_Area" localSheetId="0">'1410 FR.14A '!$A$1:$I$69</definedName>
    <definedName name="_xlnm.Print_Area" localSheetId="1">'1410 FR.14A1'!$A$1:$J$38</definedName>
    <definedName name="_xlnm.Print_Area" localSheetId="2">'1410 FR.14B'!$A$5:$I$71</definedName>
    <definedName name="_xlnm.Print_Area" localSheetId="3">'Unallowable Exp.'!$A$11:$C$85</definedName>
    <definedName name="_xlnm.Print_Titles" localSheetId="0">'1410 FR.14A '!$1:$15</definedName>
    <definedName name="_xlnm.Print_Titles" localSheetId="2">'1410 FR.14B'!$1:$15</definedName>
    <definedName name="_xlnm.Print_Titles" localSheetId="3">'Unallowable Exp.'!$1:$10</definedName>
    <definedName name="Z_8E6E212A_A62D_477B_90DE_6CBB93E998D4_.wvu.PrintArea" localSheetId="0" hidden="1">'1410 FR.14A '!$A$16:$I$69</definedName>
    <definedName name="Z_8E6E212A_A62D_477B_90DE_6CBB93E998D4_.wvu.PrintArea" localSheetId="2" hidden="1">'1410 FR.14B'!$A$16:$G$71</definedName>
    <definedName name="Z_8E6E212A_A62D_477B_90DE_6CBB93E998D4_.wvu.PrintArea" localSheetId="3" hidden="1">'Unallowable Exp.'!$A$11:$C$64</definedName>
    <definedName name="Z_8E6E212A_A62D_477B_90DE_6CBB93E998D4_.wvu.PrintTitles" localSheetId="0" hidden="1">'1410 FR.14A '!$1:$15</definedName>
    <definedName name="Z_8E6E212A_A62D_477B_90DE_6CBB93E998D4_.wvu.PrintTitles" localSheetId="2" hidden="1">'1410 FR.14B'!$1:$15</definedName>
    <definedName name="Z_8E6E212A_A62D_477B_90DE_6CBB93E998D4_.wvu.PrintTitles" localSheetId="3" hidden="1">'Unallowable Exp.'!$1:$10</definedName>
  </definedNames>
  <calcPr fullCalcOnLoad="1"/>
</workbook>
</file>

<file path=xl/sharedStrings.xml><?xml version="1.0" encoding="utf-8"?>
<sst xmlns="http://schemas.openxmlformats.org/spreadsheetml/2006/main" count="363" uniqueCount="230">
  <si>
    <t>9102XX</t>
  </si>
  <si>
    <t>Losses/Loss Adjuster Fees</t>
  </si>
  <si>
    <t>9103XX</t>
  </si>
  <si>
    <t>9107XX</t>
  </si>
  <si>
    <t xml:space="preserve">    Other Internal Assessments/Exp. Recoveries</t>
  </si>
  <si>
    <t xml:space="preserve">    Moveable Equipment Depreciation</t>
  </si>
  <si>
    <t xml:space="preserve">    Other Property Expenses</t>
  </si>
  <si>
    <t>Other Adjustments (Calculated by Cost Analysis):</t>
  </si>
  <si>
    <t>Other Exclusions:</t>
  </si>
  <si>
    <t xml:space="preserve">    Fringe Benefits at Negotiated Rates</t>
  </si>
  <si>
    <t xml:space="preserve">    Allowable Interest Expense</t>
  </si>
  <si>
    <t xml:space="preserve">    Student Services</t>
  </si>
  <si>
    <t xml:space="preserve">    Catering &amp; Meals</t>
  </si>
  <si>
    <t xml:space="preserve">    Commissions</t>
  </si>
  <si>
    <t xml:space="preserve">    Food</t>
  </si>
  <si>
    <t xml:space="preserve">    Alcohol and Entertainment</t>
  </si>
  <si>
    <t xml:space="preserve">    Losses</t>
  </si>
  <si>
    <t xml:space="preserve">    Materials for Resale</t>
  </si>
  <si>
    <t xml:space="preserve">    Other Unallowable</t>
  </si>
  <si>
    <t xml:space="preserve">    YSM Network Access</t>
  </si>
  <si>
    <t xml:space="preserve">    Fringe Benefit Assessment</t>
  </si>
  <si>
    <t xml:space="preserve">    Equipment</t>
  </si>
  <si>
    <t xml:space="preserve">   Prizes and Awards</t>
  </si>
  <si>
    <t xml:space="preserve">    Building &amp; Fixed Equip Depreciation</t>
  </si>
  <si>
    <t xml:space="preserve">    Internal Interst/Amortization</t>
  </si>
  <si>
    <t>Allowable Flag</t>
  </si>
  <si>
    <t>N</t>
  </si>
  <si>
    <t>Faculty NonLadder LOA</t>
  </si>
  <si>
    <t>Faculty Ladder LOA</t>
  </si>
  <si>
    <t>Faculty Salary-Unallowable</t>
  </si>
  <si>
    <t>Compensated Absences</t>
  </si>
  <si>
    <t>Staff-Unallowable</t>
  </si>
  <si>
    <t>Food &amp; Beverage</t>
  </si>
  <si>
    <t>YSM Supplemental Telecom Charge</t>
  </si>
  <si>
    <t>Services-Student</t>
  </si>
  <si>
    <t>Advertising, Public Relations</t>
  </si>
  <si>
    <t>Royalty Expense</t>
  </si>
  <si>
    <t>YUHS Retail Pharmacy CGS</t>
  </si>
  <si>
    <t>882500</t>
  </si>
  <si>
    <t>882600</t>
  </si>
  <si>
    <t>Materials for Resale</t>
  </si>
  <si>
    <t>Commissions</t>
  </si>
  <si>
    <t>Other Unallowable Costs</t>
  </si>
  <si>
    <t>Subsidies</t>
  </si>
  <si>
    <t>Gift Annuity Payments</t>
  </si>
  <si>
    <t>Investment Fees</t>
  </si>
  <si>
    <t>G&amp;C Program Income</t>
  </si>
  <si>
    <t>Parking Tickets</t>
  </si>
  <si>
    <t>Dues &amp; Membership-Unallowable</t>
  </si>
  <si>
    <t>Building Renovations</t>
  </si>
  <si>
    <t>Suspense</t>
  </si>
  <si>
    <t>All Interest &amp; Amortization</t>
  </si>
  <si>
    <t>86XXXX</t>
  </si>
  <si>
    <t>Equipment Purchases &gt; cap amt</t>
  </si>
  <si>
    <t>881XXX</t>
  </si>
  <si>
    <t>95XXXX</t>
  </si>
  <si>
    <t>Expense Recoveries/Capital Sweeps</t>
  </si>
  <si>
    <t>Internal Assessments/Expense Reclasses</t>
  </si>
  <si>
    <t>Unallowable Expenses or Other Federal Cost Adjustments</t>
  </si>
  <si>
    <t>Object Code Name</t>
  </si>
  <si>
    <t>Object Code</t>
  </si>
  <si>
    <t>81XXXX</t>
  </si>
  <si>
    <t xml:space="preserve">    Advertising &amp; Public Relations</t>
  </si>
  <si>
    <t>Expenses under Federal Costing Rules</t>
  </si>
  <si>
    <t>Subtotal Operating Expenses (from University Statement)</t>
  </si>
  <si>
    <t>Subtotal Unallowable Exclusions</t>
  </si>
  <si>
    <t>Subtotal Other Exclusions</t>
  </si>
  <si>
    <t>Subtotal Other Adjustments</t>
  </si>
  <si>
    <t>FY</t>
  </si>
  <si>
    <t>Actual</t>
  </si>
  <si>
    <t>Projected</t>
  </si>
  <si>
    <t>Annualized</t>
  </si>
  <si>
    <t>ISP Federal Surplus or Deficit Calculation</t>
  </si>
  <si>
    <t>Internal Revenue</t>
  </si>
  <si>
    <t>External Revenue</t>
  </si>
  <si>
    <t>(51XXXX)</t>
  </si>
  <si>
    <t>(47XXXX)</t>
  </si>
  <si>
    <t>Other Revenue</t>
  </si>
  <si>
    <t>Total ISP Revenue (from University Statement)</t>
  </si>
  <si>
    <t>(All other revenue categories)</t>
  </si>
  <si>
    <t>Federal Surplus (Deficit)</t>
  </si>
  <si>
    <t>Beginning Book Fund Balance</t>
  </si>
  <si>
    <t>Ending Book Fund Balance</t>
  </si>
  <si>
    <t>Net Book Income/Expense</t>
  </si>
  <si>
    <t>Difference b/t FB charged and Federal Rates ÷ Projected Usage</t>
  </si>
  <si>
    <t>Difference b/t I&amp;A and Allowable Interest Expense ÷ Projected Usage</t>
  </si>
  <si>
    <t>Other Non Allowable Expenses ÷ Projected Usage</t>
  </si>
  <si>
    <t>per</t>
  </si>
  <si>
    <t>Exp.Type Code</t>
  </si>
  <si>
    <t>Beginning Federal Fund Balance</t>
  </si>
  <si>
    <t>Ending Federal Fund Balance</t>
  </si>
  <si>
    <t>Internal Income Allocations (52XXXX)</t>
  </si>
  <si>
    <t xml:space="preserve">    Assessment Credits</t>
  </si>
  <si>
    <t>52XXXX</t>
  </si>
  <si>
    <t xml:space="preserve"> Actual FY</t>
  </si>
  <si>
    <t>(B1)</t>
  </si>
  <si>
    <t>(B2)</t>
  </si>
  <si>
    <t>(B3)</t>
  </si>
  <si>
    <t>(B4)</t>
  </si>
  <si>
    <t>Form 1410 FR.14A</t>
  </si>
  <si>
    <t>Form 1410 FR.14B</t>
  </si>
  <si>
    <t>Form 1410 FR.14C</t>
  </si>
  <si>
    <t>Internal Service Providers: Rate Calculation</t>
  </si>
  <si>
    <t>Internal Service Providers: Fund Balance Worksheet</t>
  </si>
  <si>
    <t>Internal Service Providers: Unallowable Costs</t>
  </si>
  <si>
    <t xml:space="preserve">    Internal Interest/Amortization</t>
  </si>
  <si>
    <t>Gain/Loss on Disposal of Assets</t>
  </si>
  <si>
    <t>Theatrical Artist Reimbursables</t>
  </si>
  <si>
    <t>Unallowable Credit Card Losses</t>
  </si>
  <si>
    <t>Fellowship Payments</t>
  </si>
  <si>
    <t>Prizes &amp; Awards</t>
  </si>
  <si>
    <t>Conversion Expense</t>
  </si>
  <si>
    <t>Art &amp; Museum Acquisitions</t>
  </si>
  <si>
    <t>Manuscripts Preserv</t>
  </si>
  <si>
    <t>Manuscripts Microforms</t>
  </si>
  <si>
    <t>Manuscripts</t>
  </si>
  <si>
    <t>Rare Books</t>
  </si>
  <si>
    <t>Athletic Goods &amp; Service Fees</t>
  </si>
  <si>
    <t>Athletic Use Fee</t>
  </si>
  <si>
    <t>Athletic Facility Rental Fees</t>
  </si>
  <si>
    <t>Stipend/Tuition Discount</t>
  </si>
  <si>
    <t>FTE</t>
  </si>
  <si>
    <t>Personnel Name</t>
  </si>
  <si>
    <t>Job Title</t>
  </si>
  <si>
    <t>Salary &amp; FB</t>
  </si>
  <si>
    <t>Dr. Example</t>
  </si>
  <si>
    <t>PI</t>
  </si>
  <si>
    <t>Supplies</t>
  </si>
  <si>
    <t>Maintenance Contract</t>
  </si>
  <si>
    <t xml:space="preserve">    Equipment Purchase Costs (&gt;$4,999)</t>
  </si>
  <si>
    <t>Hours</t>
  </si>
  <si>
    <t>Departmental Subsidy for Sponsored Rate</t>
  </si>
  <si>
    <t>Indicate Source</t>
  </si>
  <si>
    <t>Departmental Subsidy for Non Sponsored Rate</t>
  </si>
  <si>
    <t>963XX-968XXX</t>
  </si>
  <si>
    <t>Internal Assessments/Exp. Recoveries</t>
  </si>
  <si>
    <t>Fully Loaded Calculated Rates:</t>
  </si>
  <si>
    <t>Form 1410 FR.14A1</t>
  </si>
  <si>
    <t>963XX - 968XXX</t>
  </si>
  <si>
    <t>Equipment - Computers &lt; cap amt</t>
  </si>
  <si>
    <t>Admin &amp; Acad Comp Equip &lt; cap amt</t>
  </si>
  <si>
    <t>Supplies - Art &amp; Museum</t>
  </si>
  <si>
    <t>Supplies - Flowers &amp; Decorations - Food Service</t>
  </si>
  <si>
    <t>Catering-External</t>
  </si>
  <si>
    <t>Catering - Internal</t>
  </si>
  <si>
    <t>Debt Financing Fees</t>
  </si>
  <si>
    <t>Domestic Travel - Meals</t>
  </si>
  <si>
    <t>International Travel - Meals</t>
  </si>
  <si>
    <t>Entertainment &amp; Alcohol - Unallowable - Domestic</t>
  </si>
  <si>
    <t>Entertainment &amp; Alcohol - Unallowable - International</t>
  </si>
  <si>
    <t>Business Meals - Domestic</t>
  </si>
  <si>
    <t>Business Meals - International</t>
  </si>
  <si>
    <t>Domestic Travel - Unallowable</t>
  </si>
  <si>
    <t>International Travel - Unallowable</t>
  </si>
  <si>
    <t>Professional Service Fees - Unallowable</t>
  </si>
  <si>
    <t>Capital Project Management Internal</t>
  </si>
  <si>
    <t>Non - Tax Pymts to Municipalities</t>
  </si>
  <si>
    <t>Community Support</t>
  </si>
  <si>
    <t>Apparel &amp; Gear for Student Events</t>
  </si>
  <si>
    <t>Bad Debt-Non Med Services</t>
  </si>
  <si>
    <t>Utilities - CostCtr-InterestAmort</t>
  </si>
  <si>
    <t>Utilities - CostCtr-IntAmort-Elec</t>
  </si>
  <si>
    <t>Utilities - NonCostCtr-InterestAmort</t>
  </si>
  <si>
    <t>Utilities - NonCostCtr-IntAmort-Elec</t>
  </si>
  <si>
    <t>Internal Capital Project Mgmt Fee Dr</t>
  </si>
  <si>
    <t>Gain/Loss Disposal of Assets</t>
  </si>
  <si>
    <t>Equipment Federally Owned</t>
  </si>
  <si>
    <t>Equipment Fabricated</t>
  </si>
  <si>
    <t>Total Salary to 1410 FR.14A - Personnel Line (C)</t>
  </si>
  <si>
    <t>Fringe Category</t>
  </si>
  <si>
    <t>Exempt (E)</t>
  </si>
  <si>
    <t>Non Exempt (NE)</t>
  </si>
  <si>
    <t>E</t>
  </si>
  <si>
    <t>Part Time (PT)</t>
  </si>
  <si>
    <t>Full FTE Salary</t>
  </si>
  <si>
    <t>ISP Salary &amp; Fringe</t>
  </si>
  <si>
    <t xml:space="preserve">    Fringe Benefit Assessment Differenial </t>
  </si>
  <si>
    <t>(A) ISP Name:</t>
  </si>
  <si>
    <t>(A) SSI:</t>
  </si>
  <si>
    <t>(A) Product or Service:</t>
  </si>
  <si>
    <t>(A) PTAO:</t>
  </si>
  <si>
    <t>Subtotal:</t>
  </si>
  <si>
    <t>(C) Personnel:</t>
  </si>
  <si>
    <t>(E) Other Adjustments:</t>
  </si>
  <si>
    <t>(G) Recoverable Federal Costs:</t>
  </si>
  <si>
    <t>(F) Surplus Carryforward or Deficit Carryforward:</t>
  </si>
  <si>
    <t>(D) Other Federal Recoverable Costs:</t>
  </si>
  <si>
    <t>Type of Unit:</t>
  </si>
  <si>
    <t>(L) External Rate:</t>
  </si>
  <si>
    <t>(H) Common Federal  Unrecoverable Costs:</t>
  </si>
  <si>
    <t>Total ISP Budget:</t>
  </si>
  <si>
    <t>(K) Non-sponsored Rate:</t>
  </si>
  <si>
    <t>F&amp;A Rate:</t>
  </si>
  <si>
    <t>(M) Actual Rates to be Used:</t>
  </si>
  <si>
    <t>(A) ISP NAME:</t>
  </si>
  <si>
    <t>See form Instructions at:</t>
  </si>
  <si>
    <t>ISP Rate Calculation Instructions</t>
  </si>
  <si>
    <t>Federally Allowed Fund Balance Transfers:</t>
  </si>
  <si>
    <t>(J) Sponsored Award Rate:</t>
  </si>
  <si>
    <t>Equipment Expense in lieu of depreciation expense ÷ Projected Usage</t>
  </si>
  <si>
    <t>Sponsored Award Rate/unit</t>
  </si>
  <si>
    <t>Non-sponsored Rate/unit</t>
  </si>
  <si>
    <t>External Rate/unit</t>
  </si>
  <si>
    <t>(I) Projected Usage:</t>
  </si>
  <si>
    <t xml:space="preserve">    ISI Contra Account</t>
  </si>
  <si>
    <t xml:space="preserve">    Other Income - ISI Discounts - External</t>
  </si>
  <si>
    <t>Working Capital Reserve &gt; 60 days (Y/N)</t>
  </si>
  <si>
    <t xml:space="preserve">    Transfers-In </t>
  </si>
  <si>
    <t xml:space="preserve">    Other Adjustments (Please Specify):</t>
  </si>
  <si>
    <t xml:space="preserve">    Recovery of Depreciation Expense (input as negative #)</t>
  </si>
  <si>
    <t xml:space="preserve">    Graduate Student Stipend</t>
  </si>
  <si>
    <t xml:space="preserve">    Subsidies</t>
  </si>
  <si>
    <t xml:space="preserve">    Building Renovations</t>
  </si>
  <si>
    <t xml:space="preserve">    Bad Debt Expense</t>
  </si>
  <si>
    <t xml:space="preserve">    Construction</t>
  </si>
  <si>
    <t>Other Fund Balance Transfers</t>
  </si>
  <si>
    <t>April YTD</t>
  </si>
  <si>
    <t>941000</t>
  </si>
  <si>
    <t>Construction</t>
  </si>
  <si>
    <t>910310</t>
  </si>
  <si>
    <t>Chargeable Materials-Paper YPPS Only</t>
  </si>
  <si>
    <t>910320</t>
  </si>
  <si>
    <t>Chargeable Materials-Printing Supplies YPPS Only</t>
  </si>
  <si>
    <t>FY2016 FB Rate</t>
  </si>
  <si>
    <t>Equipment Expense Recoveries</t>
  </si>
  <si>
    <t>8503XX</t>
  </si>
  <si>
    <t>Sample of Unallowable Cost Exclusions:</t>
  </si>
  <si>
    <t>Revision Date: 05/26/2015</t>
  </si>
  <si>
    <t>Revision Date: 5/26/2015</t>
  </si>
  <si>
    <t>Revision Date: 6/01/2015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</si>
</sst>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_(* #,##0.000_);_(* \(#,##0.000\);_(* &quot;-&quot;??_);_(@_)"/>
    <numFmt numFmtId="170" formatCode="_(* #,##0.0000_);_(* \(#,##0.0000\);_(* &quot;-&quot;??_);_(@_)"/>
    <numFmt numFmtId="171" formatCode="0.000"/>
    <numFmt numFmtId="172" formatCode="0.00_);\(0.00\)"/>
    <numFmt numFmtId="173" formatCode="0_);\(0\)"/>
    <numFmt numFmtId="174" formatCode="0.00000000"/>
    <numFmt numFmtId="175" formatCode="0.0000000"/>
    <numFmt numFmtId="176" formatCode="0.000000"/>
    <numFmt numFmtId="177" formatCode="0.00000"/>
    <numFmt numFmtId="178" formatCode="&quot;$&quot;#,##0.0000"/>
    <numFmt numFmtId="179" formatCode="_(&quot;$&quot;* #,##0.0000_);_(&quot;$&quot;* \(#,##0.0000\);_(&quot;$&quot;* &quot;-&quot;????_);_(@_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</numFmts>
  <fonts count="4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Verdana"/>
      <family val="2"/>
    </font>
    <font>
      <u val="single"/>
      <sz val="10"/>
      <name val="Verdana"/>
      <family val="2"/>
    </font>
    <font>
      <b/>
      <sz val="10"/>
      <name val="Verdana"/>
      <family val="2"/>
    </font>
    <font>
      <sz val="10"/>
      <color indexed="22"/>
      <name val="Verdana"/>
      <family val="2"/>
    </font>
    <font>
      <b/>
      <sz val="9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double"/>
    </border>
    <border>
      <left/>
      <right style="thin"/>
      <top/>
      <bottom style="double"/>
    </border>
    <border>
      <left>
        <color indexed="63"/>
      </left>
      <right style="thin"/>
      <top style="double"/>
      <bottom>
        <color indexed="63"/>
      </bottom>
    </border>
    <border>
      <left/>
      <right/>
      <top style="medium"/>
      <bottom/>
    </border>
    <border>
      <left/>
      <right/>
      <top/>
      <bottom style="medium"/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13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/>
      <protection/>
    </xf>
    <xf numFmtId="167" fontId="6" fillId="0" borderId="13" xfId="42" applyNumberFormat="1" applyFont="1" applyBorder="1" applyAlignment="1" applyProtection="1">
      <alignment horizontal="center"/>
      <protection/>
    </xf>
    <xf numFmtId="167" fontId="6" fillId="0" borderId="0" xfId="42" applyNumberFormat="1" applyFont="1" applyBorder="1" applyAlignment="1" applyProtection="1">
      <alignment/>
      <protection/>
    </xf>
    <xf numFmtId="167" fontId="6" fillId="0" borderId="14" xfId="42" applyNumberFormat="1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167" fontId="6" fillId="0" borderId="17" xfId="42" applyNumberFormat="1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left"/>
      <protection/>
    </xf>
    <xf numFmtId="167" fontId="6" fillId="0" borderId="14" xfId="42" applyNumberFormat="1" applyFont="1" applyBorder="1" applyAlignment="1" applyProtection="1">
      <alignment/>
      <protection/>
    </xf>
    <xf numFmtId="167" fontId="6" fillId="0" borderId="18" xfId="42" applyNumberFormat="1" applyFont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8" fillId="0" borderId="19" xfId="0" applyFont="1" applyBorder="1" applyAlignment="1" applyProtection="1">
      <alignment horizontal="left"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 horizontal="center"/>
      <protection/>
    </xf>
    <xf numFmtId="37" fontId="6" fillId="0" borderId="14" xfId="0" applyNumberFormat="1" applyFont="1" applyBorder="1" applyAlignment="1" applyProtection="1">
      <alignment/>
      <protection/>
    </xf>
    <xf numFmtId="37" fontId="6" fillId="0" borderId="14" xfId="0" applyNumberFormat="1" applyFont="1" applyBorder="1" applyAlignment="1" applyProtection="1">
      <alignment/>
      <protection locked="0"/>
    </xf>
    <xf numFmtId="37" fontId="6" fillId="0" borderId="18" xfId="42" applyNumberFormat="1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/>
    </xf>
    <xf numFmtId="173" fontId="8" fillId="0" borderId="20" xfId="0" applyNumberFormat="1" applyFont="1" applyFill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/>
      <protection/>
    </xf>
    <xf numFmtId="42" fontId="6" fillId="0" borderId="14" xfId="0" applyNumberFormat="1" applyFont="1" applyBorder="1" applyAlignment="1" applyProtection="1">
      <alignment/>
      <protection locked="0"/>
    </xf>
    <xf numFmtId="42" fontId="6" fillId="0" borderId="22" xfId="42" applyNumberFormat="1" applyFont="1" applyBorder="1" applyAlignment="1" applyProtection="1">
      <alignment/>
      <protection/>
    </xf>
    <xf numFmtId="0" fontId="8" fillId="33" borderId="13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164" fontId="8" fillId="0" borderId="20" xfId="0" applyNumberFormat="1" applyFont="1" applyFill="1" applyBorder="1" applyAlignment="1" applyProtection="1">
      <alignment horizontal="center"/>
      <protection/>
    </xf>
    <xf numFmtId="164" fontId="8" fillId="0" borderId="18" xfId="0" applyNumberFormat="1" applyFont="1" applyFill="1" applyBorder="1" applyAlignment="1" applyProtection="1">
      <alignment horizontal="center"/>
      <protection/>
    </xf>
    <xf numFmtId="164" fontId="6" fillId="0" borderId="14" xfId="0" applyNumberFormat="1" applyFont="1" applyBorder="1" applyAlignment="1" applyProtection="1">
      <alignment/>
      <protection locked="0"/>
    </xf>
    <xf numFmtId="164" fontId="6" fillId="0" borderId="17" xfId="42" applyNumberFormat="1" applyFont="1" applyBorder="1" applyAlignment="1" applyProtection="1">
      <alignment/>
      <protection/>
    </xf>
    <xf numFmtId="164" fontId="6" fillId="0" borderId="20" xfId="0" applyNumberFormat="1" applyFont="1" applyBorder="1" applyAlignment="1" applyProtection="1">
      <alignment/>
      <protection/>
    </xf>
    <xf numFmtId="164" fontId="6" fillId="0" borderId="23" xfId="0" applyNumberFormat="1" applyFont="1" applyBorder="1" applyAlignment="1" applyProtection="1">
      <alignment/>
      <protection locked="0"/>
    </xf>
    <xf numFmtId="164" fontId="6" fillId="0" borderId="18" xfId="0" applyNumberFormat="1" applyFont="1" applyBorder="1" applyAlignment="1" applyProtection="1">
      <alignment/>
      <protection/>
    </xf>
    <xf numFmtId="164" fontId="6" fillId="0" borderId="23" xfId="0" applyNumberFormat="1" applyFont="1" applyBorder="1" applyAlignment="1" applyProtection="1">
      <alignment/>
      <protection/>
    </xf>
    <xf numFmtId="164" fontId="6" fillId="0" borderId="14" xfId="0" applyNumberFormat="1" applyFont="1" applyBorder="1" applyAlignment="1" applyProtection="1">
      <alignment/>
      <protection/>
    </xf>
    <xf numFmtId="164" fontId="6" fillId="0" borderId="22" xfId="42" applyNumberFormat="1" applyFont="1" applyBorder="1" applyAlignment="1" applyProtection="1">
      <alignment/>
      <protection/>
    </xf>
    <xf numFmtId="164" fontId="6" fillId="0" borderId="18" xfId="0" applyNumberFormat="1" applyFont="1" applyBorder="1" applyAlignment="1" applyProtection="1">
      <alignment/>
      <protection locked="0"/>
    </xf>
    <xf numFmtId="164" fontId="6" fillId="33" borderId="22" xfId="0" applyNumberFormat="1" applyFont="1" applyFill="1" applyBorder="1" applyAlignment="1" applyProtection="1">
      <alignment/>
      <protection/>
    </xf>
    <xf numFmtId="164" fontId="6" fillId="0" borderId="18" xfId="42" applyNumberFormat="1" applyFont="1" applyBorder="1" applyAlignment="1" applyProtection="1">
      <alignment/>
      <protection locked="0"/>
    </xf>
    <xf numFmtId="164" fontId="6" fillId="0" borderId="18" xfId="42" applyNumberFormat="1" applyFont="1" applyBorder="1" applyAlignment="1" applyProtection="1">
      <alignment/>
      <protection/>
    </xf>
    <xf numFmtId="164" fontId="6" fillId="0" borderId="16" xfId="0" applyNumberFormat="1" applyFont="1" applyBorder="1" applyAlignment="1" applyProtection="1">
      <alignment/>
      <protection locked="0"/>
    </xf>
    <xf numFmtId="0" fontId="8" fillId="0" borderId="23" xfId="0" applyNumberFormat="1" applyFont="1" applyBorder="1" applyAlignment="1" applyProtection="1">
      <alignment horizontal="center"/>
      <protection locked="0"/>
    </xf>
    <xf numFmtId="49" fontId="12" fillId="34" borderId="19" xfId="0" applyNumberFormat="1" applyFont="1" applyFill="1" applyBorder="1" applyAlignment="1" applyProtection="1">
      <alignment/>
      <protection/>
    </xf>
    <xf numFmtId="49" fontId="11" fillId="0" borderId="13" xfId="0" applyNumberFormat="1" applyFont="1" applyBorder="1" applyAlignment="1" applyProtection="1">
      <alignment/>
      <protection/>
    </xf>
    <xf numFmtId="173" fontId="8" fillId="0" borderId="18" xfId="0" applyNumberFormat="1" applyFont="1" applyFill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 horizontal="center"/>
      <protection/>
    </xf>
    <xf numFmtId="0" fontId="8" fillId="35" borderId="19" xfId="0" applyFont="1" applyFill="1" applyBorder="1" applyAlignment="1" applyProtection="1">
      <alignment/>
      <protection/>
    </xf>
    <xf numFmtId="0" fontId="6" fillId="35" borderId="15" xfId="0" applyFont="1" applyFill="1" applyBorder="1" applyAlignment="1" applyProtection="1">
      <alignment/>
      <protection/>
    </xf>
    <xf numFmtId="0" fontId="6" fillId="35" borderId="16" xfId="0" applyFont="1" applyFill="1" applyBorder="1" applyAlignment="1" applyProtection="1">
      <alignment/>
      <protection/>
    </xf>
    <xf numFmtId="0" fontId="13" fillId="0" borderId="24" xfId="0" applyFont="1" applyBorder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0" fillId="0" borderId="15" xfId="0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0" fontId="13" fillId="0" borderId="25" xfId="0" applyFont="1" applyBorder="1" applyAlignment="1" applyProtection="1">
      <alignment/>
      <protection/>
    </xf>
    <xf numFmtId="0" fontId="13" fillId="0" borderId="14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37" fontId="6" fillId="36" borderId="14" xfId="42" applyNumberFormat="1" applyFont="1" applyFill="1" applyBorder="1" applyAlignment="1" applyProtection="1">
      <alignment/>
      <protection/>
    </xf>
    <xf numFmtId="37" fontId="9" fillId="36" borderId="14" xfId="42" applyNumberFormat="1" applyFont="1" applyFill="1" applyBorder="1" applyAlignment="1" applyProtection="1">
      <alignment/>
      <protection/>
    </xf>
    <xf numFmtId="167" fontId="6" fillId="0" borderId="0" xfId="42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164" fontId="6" fillId="35" borderId="22" xfId="0" applyNumberFormat="1" applyFont="1" applyFill="1" applyBorder="1" applyAlignment="1" applyProtection="1">
      <alignment/>
      <protection/>
    </xf>
    <xf numFmtId="164" fontId="6" fillId="0" borderId="0" xfId="42" applyNumberFormat="1" applyFont="1" applyAlignment="1" applyProtection="1">
      <alignment/>
      <protection/>
    </xf>
    <xf numFmtId="0" fontId="6" fillId="0" borderId="0" xfId="72">
      <alignment/>
      <protection/>
    </xf>
    <xf numFmtId="0" fontId="6" fillId="0" borderId="0" xfId="72" applyAlignment="1">
      <alignment horizontal="center"/>
      <protection/>
    </xf>
    <xf numFmtId="0" fontId="6" fillId="0" borderId="18" xfId="72" applyBorder="1">
      <alignment/>
      <protection/>
    </xf>
    <xf numFmtId="0" fontId="6" fillId="0" borderId="26" xfId="121" applyNumberFormat="1" applyFont="1" applyBorder="1" applyAlignment="1" applyProtection="1">
      <alignment horizontal="center"/>
      <protection/>
    </xf>
    <xf numFmtId="0" fontId="6" fillId="0" borderId="27" xfId="121" applyNumberFormat="1" applyFont="1" applyBorder="1" applyAlignment="1" applyProtection="1">
      <alignment horizontal="center"/>
      <protection/>
    </xf>
    <xf numFmtId="0" fontId="6" fillId="0" borderId="28" xfId="121" applyNumberFormat="1" applyFont="1" applyBorder="1" applyAlignment="1" applyProtection="1">
      <alignment horizontal="center"/>
      <protection/>
    </xf>
    <xf numFmtId="0" fontId="8" fillId="0" borderId="16" xfId="121" applyNumberFormat="1" applyFont="1" applyBorder="1" applyAlignment="1" applyProtection="1">
      <alignment horizontal="center"/>
      <protection/>
    </xf>
    <xf numFmtId="0" fontId="8" fillId="0" borderId="15" xfId="121" applyNumberFormat="1" applyFont="1" applyBorder="1" applyAlignment="1" applyProtection="1">
      <alignment horizontal="center"/>
      <protection/>
    </xf>
    <xf numFmtId="0" fontId="8" fillId="0" borderId="19" xfId="121" applyNumberFormat="1" applyFont="1" applyBorder="1" applyAlignment="1" applyProtection="1">
      <alignment horizontal="center"/>
      <protection/>
    </xf>
    <xf numFmtId="0" fontId="6" fillId="0" borderId="16" xfId="72" applyBorder="1" applyAlignment="1">
      <alignment horizontal="center"/>
      <protection/>
    </xf>
    <xf numFmtId="0" fontId="6" fillId="0" borderId="14" xfId="72" applyBorder="1" applyAlignment="1">
      <alignment horizontal="center"/>
      <protection/>
    </xf>
    <xf numFmtId="0" fontId="11" fillId="0" borderId="13" xfId="72" applyFont="1" applyBorder="1" applyAlignment="1" applyProtection="1">
      <alignment/>
      <protection/>
    </xf>
    <xf numFmtId="49" fontId="11" fillId="0" borderId="13" xfId="72" applyNumberFormat="1" applyFont="1" applyBorder="1" applyAlignment="1" applyProtection="1">
      <alignment/>
      <protection/>
    </xf>
    <xf numFmtId="167" fontId="8" fillId="0" borderId="0" xfId="44" applyNumberFormat="1" applyFont="1" applyAlignment="1">
      <alignment/>
    </xf>
    <xf numFmtId="167" fontId="6" fillId="0" borderId="15" xfId="44" applyNumberFormat="1" applyFont="1" applyBorder="1" applyAlignment="1">
      <alignment/>
    </xf>
    <xf numFmtId="167" fontId="6" fillId="0" borderId="0" xfId="44" applyNumberFormat="1" applyFont="1" applyBorder="1" applyAlignment="1">
      <alignment/>
    </xf>
    <xf numFmtId="167" fontId="6" fillId="0" borderId="11" xfId="44" applyNumberFormat="1" applyFont="1" applyBorder="1" applyAlignment="1">
      <alignment/>
    </xf>
    <xf numFmtId="0" fontId="6" fillId="0" borderId="13" xfId="72" applyBorder="1">
      <alignment/>
      <protection/>
    </xf>
    <xf numFmtId="0" fontId="6" fillId="0" borderId="19" xfId="72" applyBorder="1">
      <alignment/>
      <protection/>
    </xf>
    <xf numFmtId="0" fontId="6" fillId="0" borderId="0" xfId="72" applyBorder="1">
      <alignment/>
      <protection/>
    </xf>
    <xf numFmtId="0" fontId="6" fillId="0" borderId="13" xfId="0" applyFont="1" applyBorder="1" applyAlignment="1" applyProtection="1">
      <alignment horizontal="left"/>
      <protection/>
    </xf>
    <xf numFmtId="167" fontId="6" fillId="0" borderId="0" xfId="44" applyNumberFormat="1" applyFont="1" applyAlignment="1">
      <alignment/>
    </xf>
    <xf numFmtId="44" fontId="6" fillId="0" borderId="0" xfId="49" applyFont="1" applyAlignment="1">
      <alignment/>
    </xf>
    <xf numFmtId="43" fontId="6" fillId="0" borderId="0" xfId="44" applyNumberFormat="1" applyFont="1" applyAlignment="1">
      <alignment/>
    </xf>
    <xf numFmtId="167" fontId="6" fillId="0" borderId="0" xfId="44" applyNumberFormat="1" applyFont="1" applyFill="1" applyAlignment="1">
      <alignment/>
    </xf>
    <xf numFmtId="167" fontId="6" fillId="37" borderId="0" xfId="44" applyNumberFormat="1" applyFont="1" applyFill="1" applyAlignment="1">
      <alignment/>
    </xf>
    <xf numFmtId="0" fontId="6" fillId="0" borderId="0" xfId="116" applyFont="1" applyBorder="1" applyProtection="1">
      <alignment/>
      <protection/>
    </xf>
    <xf numFmtId="0" fontId="6" fillId="0" borderId="0" xfId="118" applyFont="1" applyBorder="1" applyProtection="1">
      <alignment/>
      <protection/>
    </xf>
    <xf numFmtId="0" fontId="6" fillId="0" borderId="0" xfId="120" applyFont="1" applyBorder="1" applyProtection="1">
      <alignment/>
      <protection/>
    </xf>
    <xf numFmtId="0" fontId="8" fillId="0" borderId="0" xfId="66" applyFont="1" applyBorder="1" applyAlignment="1" applyProtection="1">
      <alignment horizontal="left"/>
      <protection/>
    </xf>
    <xf numFmtId="0" fontId="8" fillId="0" borderId="0" xfId="66" applyFont="1" applyBorder="1" applyAlignment="1" applyProtection="1">
      <alignment horizontal="right"/>
      <protection/>
    </xf>
    <xf numFmtId="181" fontId="6" fillId="0" borderId="27" xfId="49" applyNumberFormat="1" applyFont="1" applyBorder="1" applyAlignment="1">
      <alignment/>
    </xf>
    <xf numFmtId="181" fontId="6" fillId="0" borderId="29" xfId="49" applyNumberFormat="1" applyFont="1" applyBorder="1" applyAlignment="1">
      <alignment/>
    </xf>
    <xf numFmtId="181" fontId="6" fillId="0" borderId="0" xfId="49" applyNumberFormat="1" applyFont="1" applyBorder="1" applyAlignment="1">
      <alignment/>
    </xf>
    <xf numFmtId="167" fontId="6" fillId="0" borderId="28" xfId="44" applyNumberFormat="1" applyFont="1" applyBorder="1" applyAlignment="1">
      <alignment/>
    </xf>
    <xf numFmtId="167" fontId="6" fillId="0" borderId="26" xfId="44" applyNumberFormat="1" applyFont="1" applyBorder="1" applyAlignment="1">
      <alignment/>
    </xf>
    <xf numFmtId="167" fontId="6" fillId="0" borderId="17" xfId="44" applyNumberFormat="1" applyFont="1" applyBorder="1" applyAlignment="1">
      <alignment/>
    </xf>
    <xf numFmtId="0" fontId="8" fillId="0" borderId="0" xfId="65" applyFont="1" applyBorder="1" applyAlignment="1" applyProtection="1">
      <alignment horizontal="right"/>
      <protection locked="0"/>
    </xf>
    <xf numFmtId="167" fontId="8" fillId="0" borderId="0" xfId="66" applyNumberFormat="1" applyFont="1" applyBorder="1" applyAlignment="1" applyProtection="1">
      <alignment horizontal="left"/>
      <protection/>
    </xf>
    <xf numFmtId="0" fontId="8" fillId="0" borderId="19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1" fillId="0" borderId="0" xfId="99" applyFont="1" applyBorder="1" applyAlignment="1" applyProtection="1">
      <alignment/>
      <protection/>
    </xf>
    <xf numFmtId="0" fontId="8" fillId="0" borderId="0" xfId="115" applyFont="1" applyFill="1" applyBorder="1" applyAlignment="1" applyProtection="1">
      <alignment horizontal="center"/>
      <protection/>
    </xf>
    <xf numFmtId="0" fontId="8" fillId="0" borderId="14" xfId="115" applyFont="1" applyFill="1" applyBorder="1" applyAlignment="1" applyProtection="1">
      <alignment horizontal="center"/>
      <protection/>
    </xf>
    <xf numFmtId="0" fontId="6" fillId="0" borderId="13" xfId="117" applyFont="1" applyBorder="1" applyAlignment="1" applyProtection="1">
      <alignment horizontal="center"/>
      <protection/>
    </xf>
    <xf numFmtId="0" fontId="6" fillId="0" borderId="13" xfId="118" applyFont="1" applyBorder="1" applyAlignment="1" applyProtection="1">
      <alignment horizontal="center"/>
      <protection/>
    </xf>
    <xf numFmtId="0" fontId="6" fillId="0" borderId="13" xfId="120" applyFont="1" applyBorder="1" applyAlignment="1" applyProtection="1">
      <alignment horizontal="center"/>
      <protection/>
    </xf>
    <xf numFmtId="49" fontId="11" fillId="0" borderId="10" xfId="99" applyNumberFormat="1" applyFont="1" applyBorder="1" applyAlignment="1" applyProtection="1">
      <alignment/>
      <protection/>
    </xf>
    <xf numFmtId="0" fontId="13" fillId="0" borderId="11" xfId="99" applyFont="1" applyBorder="1" applyAlignment="1" applyProtection="1">
      <alignment/>
      <protection/>
    </xf>
    <xf numFmtId="0" fontId="11" fillId="0" borderId="13" xfId="99" applyFont="1" applyBorder="1" applyAlignment="1" applyProtection="1">
      <alignment/>
      <protection/>
    </xf>
    <xf numFmtId="0" fontId="8" fillId="0" borderId="13" xfId="65" applyFont="1" applyBorder="1" applyProtection="1">
      <alignment/>
      <protection/>
    </xf>
    <xf numFmtId="0" fontId="6" fillId="0" borderId="13" xfId="67" applyFont="1" applyBorder="1" applyProtection="1">
      <alignment/>
      <protection/>
    </xf>
    <xf numFmtId="0" fontId="8" fillId="0" borderId="13" xfId="69" applyFont="1" applyBorder="1" applyProtection="1">
      <alignment/>
      <protection/>
    </xf>
    <xf numFmtId="0" fontId="8" fillId="16" borderId="13" xfId="66" applyFont="1" applyFill="1" applyBorder="1" applyProtection="1">
      <alignment/>
      <protection/>
    </xf>
    <xf numFmtId="0" fontId="10" fillId="11" borderId="13" xfId="68" applyFont="1" applyFill="1" applyBorder="1" applyProtection="1">
      <alignment/>
      <protection/>
    </xf>
    <xf numFmtId="173" fontId="8" fillId="0" borderId="0" xfId="115" applyNumberFormat="1" applyFont="1" applyFill="1" applyBorder="1" applyAlignment="1" applyProtection="1">
      <alignment horizontal="center"/>
      <protection/>
    </xf>
    <xf numFmtId="167" fontId="8" fillId="0" borderId="13" xfId="44" applyNumberFormat="1" applyFont="1" applyBorder="1" applyAlignment="1">
      <alignment/>
    </xf>
    <xf numFmtId="0" fontId="8" fillId="12" borderId="13" xfId="70" applyFont="1" applyFill="1" applyBorder="1" applyProtection="1">
      <alignment/>
      <protection/>
    </xf>
    <xf numFmtId="167" fontId="8" fillId="37" borderId="13" xfId="44" applyNumberFormat="1" applyFont="1" applyFill="1" applyBorder="1" applyAlignment="1">
      <alignment/>
    </xf>
    <xf numFmtId="167" fontId="6" fillId="0" borderId="13" xfId="44" applyNumberFormat="1" applyFont="1" applyFill="1" applyBorder="1" applyAlignment="1">
      <alignment/>
    </xf>
    <xf numFmtId="167" fontId="8" fillId="0" borderId="13" xfId="44" applyNumberFormat="1" applyFont="1" applyFill="1" applyBorder="1" applyAlignment="1">
      <alignment/>
    </xf>
    <xf numFmtId="167" fontId="8" fillId="0" borderId="19" xfId="44" applyNumberFormat="1" applyFont="1" applyFill="1" applyBorder="1" applyAlignment="1">
      <alignment/>
    </xf>
    <xf numFmtId="0" fontId="6" fillId="0" borderId="15" xfId="72" applyBorder="1">
      <alignment/>
      <protection/>
    </xf>
    <xf numFmtId="167" fontId="8" fillId="0" borderId="15" xfId="44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67" fontId="6" fillId="0" borderId="12" xfId="44" applyNumberFormat="1" applyFont="1" applyBorder="1" applyAlignment="1">
      <alignment/>
    </xf>
    <xf numFmtId="167" fontId="6" fillId="0" borderId="14" xfId="44" applyNumberFormat="1" applyFont="1" applyBorder="1" applyAlignment="1">
      <alignment/>
    </xf>
    <xf numFmtId="167" fontId="6" fillId="0" borderId="16" xfId="44" applyNumberFormat="1" applyFont="1" applyBorder="1" applyAlignment="1">
      <alignment/>
    </xf>
    <xf numFmtId="173" fontId="8" fillId="0" borderId="14" xfId="115" applyNumberFormat="1" applyFont="1" applyFill="1" applyBorder="1" applyAlignment="1" applyProtection="1">
      <alignment horizontal="center"/>
      <protection/>
    </xf>
    <xf numFmtId="167" fontId="8" fillId="0" borderId="0" xfId="44" applyNumberFormat="1" applyFont="1" applyBorder="1" applyAlignment="1">
      <alignment horizontal="center"/>
    </xf>
    <xf numFmtId="0" fontId="6" fillId="0" borderId="14" xfId="72" applyBorder="1">
      <alignment/>
      <protection/>
    </xf>
    <xf numFmtId="181" fontId="6" fillId="0" borderId="26" xfId="49" applyNumberFormat="1" applyFont="1" applyBorder="1" applyAlignment="1">
      <alignment/>
    </xf>
    <xf numFmtId="181" fontId="6" fillId="0" borderId="30" xfId="49" applyNumberFormat="1" applyFont="1" applyBorder="1" applyAlignment="1">
      <alignment/>
    </xf>
    <xf numFmtId="181" fontId="6" fillId="0" borderId="14" xfId="49" applyNumberFormat="1" applyFont="1" applyBorder="1" applyAlignment="1">
      <alignment/>
    </xf>
    <xf numFmtId="44" fontId="6" fillId="16" borderId="14" xfId="49" applyFont="1" applyFill="1" applyBorder="1" applyAlignment="1">
      <alignment/>
    </xf>
    <xf numFmtId="43" fontId="6" fillId="0" borderId="14" xfId="44" applyNumberFormat="1" applyFont="1" applyBorder="1" applyAlignment="1">
      <alignment/>
    </xf>
    <xf numFmtId="43" fontId="6" fillId="0" borderId="14" xfId="44" applyFont="1" applyFill="1" applyBorder="1" applyAlignment="1">
      <alignment/>
    </xf>
    <xf numFmtId="44" fontId="6" fillId="11" borderId="14" xfId="49" applyFont="1" applyFill="1" applyBorder="1" applyAlignment="1">
      <alignment/>
    </xf>
    <xf numFmtId="10" fontId="6" fillId="0" borderId="14" xfId="125" applyNumberFormat="1" applyFont="1" applyBorder="1" applyAlignment="1">
      <alignment/>
    </xf>
    <xf numFmtId="44" fontId="6" fillId="12" borderId="14" xfId="49" applyFont="1" applyFill="1" applyBorder="1" applyAlignment="1">
      <alignment/>
    </xf>
    <xf numFmtId="0" fontId="6" fillId="0" borderId="18" xfId="72" applyFont="1" applyBorder="1" applyAlignment="1">
      <alignment horizontal="center"/>
      <protection/>
    </xf>
    <xf numFmtId="0" fontId="6" fillId="0" borderId="20" xfId="72" applyFont="1" applyBorder="1" applyAlignment="1">
      <alignment horizontal="center"/>
      <protection/>
    </xf>
    <xf numFmtId="0" fontId="6" fillId="0" borderId="23" xfId="72" applyFont="1" applyBorder="1" applyAlignment="1">
      <alignment horizontal="center"/>
      <protection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6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6" fillId="0" borderId="23" xfId="0" applyFont="1" applyBorder="1" applyAlignment="1">
      <alignment/>
    </xf>
    <xf numFmtId="0" fontId="0" fillId="0" borderId="23" xfId="0" applyBorder="1" applyAlignment="1">
      <alignment horizontal="center"/>
    </xf>
    <xf numFmtId="0" fontId="6" fillId="0" borderId="0" xfId="72" applyFont="1" applyBorder="1">
      <alignment/>
      <protection/>
    </xf>
    <xf numFmtId="167" fontId="6" fillId="0" borderId="0" xfId="44" applyNumberFormat="1" applyFont="1" applyBorder="1" applyAlignment="1">
      <alignment horizontal="left"/>
    </xf>
    <xf numFmtId="167" fontId="8" fillId="0" borderId="17" xfId="44" applyNumberFormat="1" applyFont="1" applyBorder="1" applyAlignment="1">
      <alignment/>
    </xf>
    <xf numFmtId="181" fontId="6" fillId="0" borderId="20" xfId="47" applyNumberFormat="1" applyFont="1" applyBorder="1" applyAlignment="1">
      <alignment/>
    </xf>
    <xf numFmtId="167" fontId="6" fillId="0" borderId="15" xfId="44" applyNumberFormat="1" applyFont="1" applyBorder="1" applyAlignment="1">
      <alignment horizontal="left"/>
    </xf>
    <xf numFmtId="167" fontId="8" fillId="0" borderId="17" xfId="44" applyNumberFormat="1" applyFont="1" applyBorder="1" applyAlignment="1">
      <alignment horizontal="center" wrapText="1"/>
    </xf>
    <xf numFmtId="43" fontId="6" fillId="0" borderId="20" xfId="44" applyFont="1" applyBorder="1" applyAlignment="1">
      <alignment/>
    </xf>
    <xf numFmtId="43" fontId="6" fillId="0" borderId="18" xfId="44" applyFont="1" applyBorder="1" applyAlignment="1">
      <alignment/>
    </xf>
    <xf numFmtId="43" fontId="6" fillId="0" borderId="23" xfId="44" applyFont="1" applyBorder="1" applyAlignment="1">
      <alignment/>
    </xf>
    <xf numFmtId="167" fontId="6" fillId="0" borderId="20" xfId="72" applyNumberFormat="1" applyBorder="1">
      <alignment/>
      <protection/>
    </xf>
    <xf numFmtId="167" fontId="6" fillId="0" borderId="18" xfId="72" applyNumberFormat="1" applyBorder="1">
      <alignment/>
      <protection/>
    </xf>
    <xf numFmtId="167" fontId="6" fillId="0" borderId="23" xfId="72" applyNumberFormat="1" applyBorder="1">
      <alignment/>
      <protection/>
    </xf>
    <xf numFmtId="167" fontId="6" fillId="0" borderId="31" xfId="42" applyNumberFormat="1" applyFont="1" applyBorder="1" applyAlignment="1" applyProtection="1">
      <alignment/>
      <protection/>
    </xf>
    <xf numFmtId="0" fontId="6" fillId="38" borderId="17" xfId="65" applyFont="1" applyFill="1" applyBorder="1" applyProtection="1">
      <alignment/>
      <protection locked="0"/>
    </xf>
    <xf numFmtId="167" fontId="6" fillId="38" borderId="17" xfId="44" applyNumberFormat="1" applyFont="1" applyFill="1" applyBorder="1" applyAlignment="1">
      <alignment/>
    </xf>
    <xf numFmtId="167" fontId="6" fillId="0" borderId="13" xfId="44" applyNumberFormat="1" applyFont="1" applyFill="1" applyBorder="1" applyAlignment="1">
      <alignment/>
    </xf>
    <xf numFmtId="0" fontId="4" fillId="0" borderId="15" xfId="58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8" borderId="13" xfId="0" applyFont="1" applyFill="1" applyBorder="1" applyAlignment="1" applyProtection="1">
      <alignment/>
      <protection/>
    </xf>
    <xf numFmtId="0" fontId="6" fillId="8" borderId="0" xfId="0" applyFont="1" applyFill="1" applyBorder="1" applyAlignment="1" applyProtection="1">
      <alignment/>
      <protection/>
    </xf>
    <xf numFmtId="0" fontId="6" fillId="8" borderId="14" xfId="0" applyFont="1" applyFill="1" applyBorder="1" applyAlignment="1" applyProtection="1">
      <alignment/>
      <protection/>
    </xf>
    <xf numFmtId="164" fontId="6" fillId="8" borderId="18" xfId="0" applyNumberFormat="1" applyFont="1" applyFill="1" applyBorder="1" applyAlignment="1" applyProtection="1">
      <alignment horizontal="center"/>
      <protection/>
    </xf>
    <xf numFmtId="164" fontId="6" fillId="0" borderId="0" xfId="42" applyNumberFormat="1" applyFont="1" applyBorder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/>
    </xf>
    <xf numFmtId="0" fontId="13" fillId="0" borderId="11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4" fillId="0" borderId="0" xfId="58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43" fontId="6" fillId="16" borderId="14" xfId="44" applyNumberFormat="1" applyFont="1" applyFill="1" applyBorder="1" applyAlignment="1">
      <alignment/>
    </xf>
    <xf numFmtId="43" fontId="6" fillId="17" borderId="16" xfId="44" applyNumberFormat="1" applyFont="1" applyFill="1" applyBorder="1" applyAlignment="1">
      <alignment/>
    </xf>
    <xf numFmtId="0" fontId="8" fillId="0" borderId="20" xfId="72" applyFont="1" applyBorder="1">
      <alignment/>
      <protection/>
    </xf>
    <xf numFmtId="0" fontId="1" fillId="0" borderId="19" xfId="0" applyFont="1" applyBorder="1" applyAlignment="1">
      <alignment/>
    </xf>
    <xf numFmtId="0" fontId="6" fillId="0" borderId="10" xfId="72" applyBorder="1">
      <alignment/>
      <protection/>
    </xf>
    <xf numFmtId="0" fontId="1" fillId="0" borderId="15" xfId="0" applyFont="1" applyBorder="1" applyAlignment="1">
      <alignment/>
    </xf>
    <xf numFmtId="0" fontId="8" fillId="0" borderId="12" xfId="72" applyFont="1" applyBorder="1" applyAlignment="1">
      <alignment horizontal="center" wrapText="1"/>
      <protection/>
    </xf>
    <xf numFmtId="0" fontId="6" fillId="0" borderId="10" xfId="72" applyFont="1" applyBorder="1" applyAlignment="1">
      <alignment horizontal="center"/>
      <protection/>
    </xf>
    <xf numFmtId="0" fontId="6" fillId="0" borderId="13" xfId="72" applyFont="1" applyBorder="1" applyAlignment="1">
      <alignment horizontal="center"/>
      <protection/>
    </xf>
    <xf numFmtId="0" fontId="6" fillId="0" borderId="19" xfId="72" applyFont="1" applyBorder="1" applyAlignment="1">
      <alignment horizontal="center"/>
      <protection/>
    </xf>
    <xf numFmtId="167" fontId="8" fillId="0" borderId="20" xfId="44" applyNumberFormat="1" applyFont="1" applyBorder="1" applyAlignment="1">
      <alignment horizontal="center" wrapText="1"/>
    </xf>
    <xf numFmtId="167" fontId="8" fillId="0" borderId="20" xfId="44" applyNumberFormat="1" applyFont="1" applyBorder="1" applyAlignment="1">
      <alignment horizontal="center"/>
    </xf>
    <xf numFmtId="43" fontId="6" fillId="0" borderId="23" xfId="44" applyNumberFormat="1" applyFont="1" applyBorder="1" applyAlignment="1">
      <alignment/>
    </xf>
    <xf numFmtId="181" fontId="6" fillId="0" borderId="18" xfId="47" applyNumberFormat="1" applyFont="1" applyBorder="1" applyAlignment="1">
      <alignment/>
    </xf>
    <xf numFmtId="181" fontId="6" fillId="0" borderId="23" xfId="47" applyNumberFormat="1" applyFont="1" applyBorder="1" applyAlignment="1">
      <alignment/>
    </xf>
    <xf numFmtId="167" fontId="6" fillId="0" borderId="13" xfId="44" applyNumberFormat="1" applyFont="1" applyBorder="1" applyAlignment="1">
      <alignment/>
    </xf>
    <xf numFmtId="168" fontId="6" fillId="0" borderId="32" xfId="125" applyNumberFormat="1" applyFont="1" applyFill="1" applyBorder="1" applyAlignment="1">
      <alignment/>
    </xf>
    <xf numFmtId="168" fontId="6" fillId="0" borderId="0" xfId="125" applyNumberFormat="1" applyFont="1" applyFill="1" applyBorder="1" applyAlignment="1">
      <alignment/>
    </xf>
    <xf numFmtId="168" fontId="6" fillId="0" borderId="33" xfId="125" applyNumberFormat="1" applyFont="1" applyFill="1" applyBorder="1" applyAlignment="1">
      <alignment/>
    </xf>
    <xf numFmtId="0" fontId="8" fillId="0" borderId="0" xfId="115" applyFont="1" applyFill="1" applyBorder="1" applyAlignment="1" applyProtection="1">
      <alignment horizontal="center"/>
      <protection locked="0"/>
    </xf>
    <xf numFmtId="0" fontId="6" fillId="0" borderId="0" xfId="72" applyFill="1" applyBorder="1">
      <alignment/>
      <protection/>
    </xf>
    <xf numFmtId="0" fontId="8" fillId="0" borderId="14" xfId="115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6" fillId="0" borderId="14" xfId="72" applyFill="1" applyBorder="1">
      <alignment/>
      <protection/>
    </xf>
    <xf numFmtId="0" fontId="6" fillId="0" borderId="0" xfId="72" applyFont="1">
      <alignment/>
      <protection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23" xfId="0" applyFont="1" applyFill="1" applyBorder="1" applyAlignment="1" applyProtection="1">
      <alignment horizontal="center"/>
      <protection locked="0"/>
    </xf>
    <xf numFmtId="49" fontId="12" fillId="0" borderId="19" xfId="0" applyNumberFormat="1" applyFont="1" applyFill="1" applyBorder="1" applyAlignment="1" applyProtection="1">
      <alignment/>
      <protection/>
    </xf>
    <xf numFmtId="0" fontId="0" fillId="0" borderId="15" xfId="99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right"/>
      <protection/>
    </xf>
    <xf numFmtId="0" fontId="4" fillId="0" borderId="15" xfId="58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167" fontId="6" fillId="0" borderId="15" xfId="44" applyNumberFormat="1" applyFont="1" applyFill="1" applyBorder="1" applyAlignment="1">
      <alignment/>
    </xf>
    <xf numFmtId="167" fontId="6" fillId="0" borderId="16" xfId="44" applyNumberFormat="1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6" fillId="0" borderId="0" xfId="72" applyFill="1">
      <alignment/>
      <protection/>
    </xf>
    <xf numFmtId="0" fontId="6" fillId="0" borderId="18" xfId="72" applyFont="1" applyFill="1" applyBorder="1" applyAlignment="1">
      <alignment horizontal="center"/>
      <protection/>
    </xf>
    <xf numFmtId="0" fontId="6" fillId="0" borderId="18" xfId="0" applyFont="1" applyFill="1" applyBorder="1" applyAlignment="1">
      <alignment/>
    </xf>
    <xf numFmtId="0" fontId="6" fillId="0" borderId="18" xfId="72" applyFill="1" applyBorder="1">
      <alignment/>
      <protection/>
    </xf>
    <xf numFmtId="0" fontId="6" fillId="0" borderId="18" xfId="0" applyFont="1" applyFill="1" applyBorder="1" applyAlignment="1">
      <alignment horizontal="center"/>
    </xf>
    <xf numFmtId="0" fontId="6" fillId="0" borderId="18" xfId="121" applyNumberFormat="1" applyFont="1" applyFill="1" applyBorder="1" applyAlignment="1" applyProtection="1">
      <alignment horizontal="center"/>
      <protection/>
    </xf>
    <xf numFmtId="0" fontId="6" fillId="0" borderId="18" xfId="121" applyNumberFormat="1" applyFont="1" applyFill="1" applyBorder="1" applyProtection="1">
      <alignment/>
      <protection/>
    </xf>
    <xf numFmtId="0" fontId="6" fillId="0" borderId="23" xfId="72" applyFont="1" applyFill="1" applyBorder="1" applyAlignment="1">
      <alignment horizontal="center"/>
      <protection/>
    </xf>
    <xf numFmtId="0" fontId="6" fillId="0" borderId="23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164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/>
      <protection/>
    </xf>
    <xf numFmtId="164" fontId="6" fillId="0" borderId="0" xfId="42" applyNumberFormat="1" applyFont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/>
    </xf>
    <xf numFmtId="164" fontId="6" fillId="8" borderId="0" xfId="0" applyNumberFormat="1" applyFont="1" applyFill="1" applyBorder="1" applyAlignment="1" applyProtection="1">
      <alignment horizontal="center"/>
      <protection/>
    </xf>
    <xf numFmtId="164" fontId="6" fillId="35" borderId="0" xfId="0" applyNumberFormat="1" applyFont="1" applyFill="1" applyBorder="1" applyAlignment="1" applyProtection="1">
      <alignment/>
      <protection/>
    </xf>
    <xf numFmtId="0" fontId="8" fillId="39" borderId="13" xfId="0" applyFont="1" applyFill="1" applyBorder="1" applyAlignment="1" applyProtection="1">
      <alignment horizontal="left"/>
      <protection locked="0"/>
    </xf>
    <xf numFmtId="0" fontId="8" fillId="39" borderId="0" xfId="0" applyFont="1" applyFill="1" applyBorder="1" applyAlignment="1" applyProtection="1">
      <alignment horizontal="left"/>
      <protection locked="0"/>
    </xf>
    <xf numFmtId="0" fontId="8" fillId="39" borderId="14" xfId="0" applyFont="1" applyFill="1" applyBorder="1" applyAlignment="1" applyProtection="1">
      <alignment horizontal="left"/>
      <protection locked="0"/>
    </xf>
    <xf numFmtId="0" fontId="11" fillId="0" borderId="13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 horizontal="left"/>
      <protection locked="0"/>
    </xf>
    <xf numFmtId="0" fontId="8" fillId="39" borderId="11" xfId="0" applyFont="1" applyFill="1" applyBorder="1" applyAlignment="1" applyProtection="1">
      <alignment horizontal="left"/>
      <protection locked="0"/>
    </xf>
    <xf numFmtId="0" fontId="8" fillId="39" borderId="12" xfId="0" applyFont="1" applyFill="1" applyBorder="1" applyAlignment="1" applyProtection="1">
      <alignment horizontal="left"/>
      <protection locked="0"/>
    </xf>
    <xf numFmtId="167" fontId="8" fillId="37" borderId="10" xfId="44" applyNumberFormat="1" applyFont="1" applyFill="1" applyBorder="1" applyAlignment="1">
      <alignment horizontal="left"/>
    </xf>
    <xf numFmtId="167" fontId="8" fillId="37" borderId="11" xfId="44" applyNumberFormat="1" applyFont="1" applyFill="1" applyBorder="1" applyAlignment="1">
      <alignment horizontal="left"/>
    </xf>
    <xf numFmtId="167" fontId="8" fillId="37" borderId="12" xfId="44" applyNumberFormat="1" applyFont="1" applyFill="1" applyBorder="1" applyAlignment="1">
      <alignment horizontal="left"/>
    </xf>
    <xf numFmtId="167" fontId="8" fillId="37" borderId="13" xfId="44" applyNumberFormat="1" applyFont="1" applyFill="1" applyBorder="1" applyAlignment="1">
      <alignment horizontal="left"/>
    </xf>
    <xf numFmtId="167" fontId="8" fillId="37" borderId="0" xfId="44" applyNumberFormat="1" applyFont="1" applyFill="1" applyBorder="1" applyAlignment="1">
      <alignment horizontal="left"/>
    </xf>
    <xf numFmtId="167" fontId="8" fillId="37" borderId="14" xfId="44" applyNumberFormat="1" applyFont="1" applyFill="1" applyBorder="1" applyAlignment="1">
      <alignment horizontal="left"/>
    </xf>
    <xf numFmtId="167" fontId="8" fillId="37" borderId="19" xfId="44" applyNumberFormat="1" applyFont="1" applyFill="1" applyBorder="1" applyAlignment="1">
      <alignment horizontal="left"/>
    </xf>
    <xf numFmtId="167" fontId="8" fillId="37" borderId="15" xfId="44" applyNumberFormat="1" applyFont="1" applyFill="1" applyBorder="1" applyAlignment="1">
      <alignment horizontal="left"/>
    </xf>
    <xf numFmtId="167" fontId="8" fillId="37" borderId="16" xfId="44" applyNumberFormat="1" applyFont="1" applyFill="1" applyBorder="1" applyAlignment="1">
      <alignment horizontal="left"/>
    </xf>
    <xf numFmtId="0" fontId="8" fillId="0" borderId="10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13" xfId="114" applyFont="1" applyFill="1" applyBorder="1" applyAlignment="1" applyProtection="1">
      <alignment horizontal="left"/>
      <protection/>
    </xf>
    <xf numFmtId="0" fontId="8" fillId="0" borderId="0" xfId="114" applyFont="1" applyFill="1" applyBorder="1" applyAlignment="1" applyProtection="1">
      <alignment horizontal="left"/>
      <protection/>
    </xf>
    <xf numFmtId="0" fontId="8" fillId="0" borderId="10" xfId="121" applyNumberFormat="1" applyFont="1" applyBorder="1" applyAlignment="1" applyProtection="1">
      <alignment horizontal="center"/>
      <protection/>
    </xf>
    <xf numFmtId="0" fontId="8" fillId="0" borderId="11" xfId="121" applyNumberFormat="1" applyFont="1" applyBorder="1" applyAlignment="1" applyProtection="1">
      <alignment horizontal="center"/>
      <protection/>
    </xf>
    <xf numFmtId="0" fontId="8" fillId="0" borderId="12" xfId="121" applyNumberFormat="1" applyFont="1" applyBorder="1" applyAlignment="1" applyProtection="1">
      <alignment horizontal="center"/>
      <protection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0" xfId="45"/>
    <cellStyle name="Comma 3" xfId="46"/>
    <cellStyle name="Currency" xfId="47"/>
    <cellStyle name="Currency [0]" xfId="48"/>
    <cellStyle name="Currency 2" xfId="49"/>
    <cellStyle name="Currency 3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0" xfId="62"/>
    <cellStyle name="Normal 11" xfId="63"/>
    <cellStyle name="Normal 12" xfId="64"/>
    <cellStyle name="Normal 13" xfId="65"/>
    <cellStyle name="Normal 14" xfId="66"/>
    <cellStyle name="Normal 15" xfId="67"/>
    <cellStyle name="Normal 16" xfId="68"/>
    <cellStyle name="Normal 17" xfId="69"/>
    <cellStyle name="Normal 18" xfId="70"/>
    <cellStyle name="Normal 19" xfId="71"/>
    <cellStyle name="Normal 2" xfId="72"/>
    <cellStyle name="Normal 2 10" xfId="73"/>
    <cellStyle name="Normal 2 10 2" xfId="74"/>
    <cellStyle name="Normal 2 11" xfId="75"/>
    <cellStyle name="Normal 2 11 2" xfId="76"/>
    <cellStyle name="Normal 2 12" xfId="77"/>
    <cellStyle name="Normal 2 12 2" xfId="78"/>
    <cellStyle name="Normal 2 13" xfId="79"/>
    <cellStyle name="Normal 2 13 2" xfId="80"/>
    <cellStyle name="Normal 2 14" xfId="81"/>
    <cellStyle name="Normal 2 14 2" xfId="82"/>
    <cellStyle name="Normal 2 15" xfId="83"/>
    <cellStyle name="Normal 2 15 2" xfId="84"/>
    <cellStyle name="Normal 2 16" xfId="85"/>
    <cellStyle name="Normal 2 16 2" xfId="86"/>
    <cellStyle name="Normal 2 17" xfId="87"/>
    <cellStyle name="Normal 2 17 2" xfId="88"/>
    <cellStyle name="Normal 2 18" xfId="89"/>
    <cellStyle name="Normal 2 18 2" xfId="90"/>
    <cellStyle name="Normal 2 19" xfId="91"/>
    <cellStyle name="Normal 2 2" xfId="92"/>
    <cellStyle name="Normal 2 2 2" xfId="93"/>
    <cellStyle name="Normal 2 20" xfId="94"/>
    <cellStyle name="Normal 2 21" xfId="95"/>
    <cellStyle name="Normal 2 22" xfId="96"/>
    <cellStyle name="Normal 2 23" xfId="97"/>
    <cellStyle name="Normal 2 24" xfId="98"/>
    <cellStyle name="Normal 2 25" xfId="99"/>
    <cellStyle name="Normal 2 3" xfId="100"/>
    <cellStyle name="Normal 2 3 2" xfId="101"/>
    <cellStyle name="Normal 2 4" xfId="102"/>
    <cellStyle name="Normal 2 4 2" xfId="103"/>
    <cellStyle name="Normal 2 5" xfId="104"/>
    <cellStyle name="Normal 2 5 2" xfId="105"/>
    <cellStyle name="Normal 2 6" xfId="106"/>
    <cellStyle name="Normal 2 6 2" xfId="107"/>
    <cellStyle name="Normal 2 7" xfId="108"/>
    <cellStyle name="Normal 2 7 2" xfId="109"/>
    <cellStyle name="Normal 2 8" xfId="110"/>
    <cellStyle name="Normal 2 8 2" xfId="111"/>
    <cellStyle name="Normal 2 9" xfId="112"/>
    <cellStyle name="Normal 2 9 2" xfId="113"/>
    <cellStyle name="Normal 20" xfId="114"/>
    <cellStyle name="Normal 3" xfId="115"/>
    <cellStyle name="Normal 4" xfId="116"/>
    <cellStyle name="Normal 6" xfId="117"/>
    <cellStyle name="Normal 7" xfId="118"/>
    <cellStyle name="Normal 8" xfId="119"/>
    <cellStyle name="Normal 9" xfId="120"/>
    <cellStyle name="Normal_Sheet1" xfId="121"/>
    <cellStyle name="Note" xfId="122"/>
    <cellStyle name="Output" xfId="123"/>
    <cellStyle name="Percent" xfId="124"/>
    <cellStyle name="Percent 2" xfId="125"/>
    <cellStyle name="Percent 3" xfId="126"/>
    <cellStyle name="Title" xfId="127"/>
    <cellStyle name="Total" xfId="128"/>
    <cellStyle name="Warning Text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762000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561975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63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9</xdr:col>
      <xdr:colOff>400050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1791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3</xdr:col>
      <xdr:colOff>0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200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rinity\ISPs\1410FR.14_ISP_RateCalculation%20up-dated%2005-16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10 FR.14A "/>
      <sheetName val="1410 FR.14A1"/>
      <sheetName val="1410 FR.14B"/>
      <sheetName val="Unallowable Exp."/>
    </sheetNames>
    <sheetDataSet>
      <sheetData sheetId="0">
        <row r="8">
          <cell r="A8" t="str">
            <v>(A) ISP Name:</v>
          </cell>
        </row>
        <row r="9">
          <cell r="A9" t="str">
            <v>(A) SSI: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ale.edu/ppdev/forms/isp/1410FR.14_ISP_RateCalculationInstructions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yale.edu/ppdev/forms/isp/1410FR.14_ISP_RateCalculationInstructions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yale.edu/ppdev/forms/isp/1410FR.14_ISP_RateCalculationInstructions.pdf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E69"/>
  <sheetViews>
    <sheetView tabSelected="1" zoomScalePageLayoutView="0" workbookViewId="0" topLeftCell="A1">
      <selection activeCell="A14" sqref="A14"/>
    </sheetView>
  </sheetViews>
  <sheetFormatPr defaultColWidth="11.375" defaultRowHeight="12.75"/>
  <cols>
    <col min="1" max="1" width="28.75390625" style="8" customWidth="1"/>
    <col min="2" max="2" width="25.875" style="8" customWidth="1"/>
    <col min="3" max="3" width="14.625" style="8" customWidth="1"/>
    <col min="4" max="4" width="6.375" style="8" customWidth="1"/>
    <col min="5" max="5" width="6.25390625" style="8" customWidth="1"/>
    <col min="6" max="6" width="11.375" style="8" bestFit="1" customWidth="1"/>
    <col min="7" max="7" width="11.875" style="8" bestFit="1" customWidth="1"/>
    <col min="8" max="8" width="12.75390625" style="8" bestFit="1" customWidth="1"/>
    <col min="9" max="9" width="12.125" style="74" bestFit="1" customWidth="1"/>
    <col min="10" max="161" width="11.375" style="5" customWidth="1"/>
    <col min="162" max="16384" width="11.375" style="8" customWidth="1"/>
  </cols>
  <sheetData>
    <row r="1" ht="12.75"/>
    <row r="2" ht="12.75"/>
    <row r="3" ht="12.75"/>
    <row r="4" spans="1:9" ht="6.75" customHeight="1">
      <c r="A4" s="4"/>
      <c r="B4" s="5"/>
      <c r="C4" s="5"/>
      <c r="D4" s="5"/>
      <c r="E4" s="5"/>
      <c r="F4" s="5"/>
      <c r="G4" s="5"/>
      <c r="H4" s="5"/>
      <c r="I4" s="19"/>
    </row>
    <row r="5" spans="1:34" ht="15.75" customHeight="1">
      <c r="A5" s="55" t="s">
        <v>99</v>
      </c>
      <c r="B5" s="66"/>
      <c r="C5" s="66"/>
      <c r="D5" s="66"/>
      <c r="E5" s="66"/>
      <c r="F5" s="66"/>
      <c r="G5" s="66"/>
      <c r="H5" s="66"/>
      <c r="I5" s="67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8"/>
    </row>
    <row r="6" spans="1:34" ht="15.75" customHeight="1">
      <c r="A6" s="260" t="s">
        <v>102</v>
      </c>
      <c r="B6" s="261"/>
      <c r="C6" s="261"/>
      <c r="D6" s="261"/>
      <c r="E6" s="261"/>
      <c r="F6" s="261"/>
      <c r="G6" s="261"/>
      <c r="H6" s="261"/>
      <c r="I6" s="2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9"/>
    </row>
    <row r="7" spans="1:34" ht="13.5" customHeight="1">
      <c r="A7" s="54" t="s">
        <v>228</v>
      </c>
      <c r="B7" s="63"/>
      <c r="C7" s="63" t="s">
        <v>195</v>
      </c>
      <c r="D7" s="63"/>
      <c r="E7" s="190" t="s">
        <v>196</v>
      </c>
      <c r="F7" s="63"/>
      <c r="G7" s="63"/>
      <c r="H7" s="63"/>
      <c r="I7" s="70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70"/>
    </row>
    <row r="8" spans="1:161" s="118" customFormat="1" ht="12.75">
      <c r="A8" s="263" t="s">
        <v>177</v>
      </c>
      <c r="B8" s="264"/>
      <c r="C8" s="264"/>
      <c r="D8" s="264"/>
      <c r="E8" s="264"/>
      <c r="F8" s="264"/>
      <c r="G8" s="264"/>
      <c r="H8" s="264"/>
      <c r="I8" s="265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</row>
    <row r="9" spans="1:161" s="118" customFormat="1" ht="12.75">
      <c r="A9" s="257" t="s">
        <v>178</v>
      </c>
      <c r="B9" s="258"/>
      <c r="C9" s="258"/>
      <c r="D9" s="258"/>
      <c r="E9" s="258"/>
      <c r="F9" s="258"/>
      <c r="G9" s="258"/>
      <c r="H9" s="258"/>
      <c r="I9" s="25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</row>
    <row r="10" spans="1:161" s="118" customFormat="1" ht="12.75">
      <c r="A10" s="257" t="s">
        <v>179</v>
      </c>
      <c r="B10" s="258"/>
      <c r="C10" s="258"/>
      <c r="D10" s="258"/>
      <c r="E10" s="258"/>
      <c r="F10" s="258"/>
      <c r="G10" s="258"/>
      <c r="H10" s="258"/>
      <c r="I10" s="25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</row>
    <row r="11" spans="1:161" s="118" customFormat="1" ht="12.75">
      <c r="A11" s="257" t="s">
        <v>180</v>
      </c>
      <c r="B11" s="258"/>
      <c r="C11" s="258"/>
      <c r="D11" s="258"/>
      <c r="E11" s="258"/>
      <c r="F11" s="258"/>
      <c r="G11" s="258"/>
      <c r="H11" s="258"/>
      <c r="I11" s="25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</row>
    <row r="12" spans="1:161" s="71" customFormat="1" ht="12.75">
      <c r="A12" s="23"/>
      <c r="B12" s="24"/>
      <c r="C12" s="24"/>
      <c r="D12" s="24"/>
      <c r="E12" s="24"/>
      <c r="F12" s="31" t="s">
        <v>95</v>
      </c>
      <c r="G12" s="31" t="s">
        <v>96</v>
      </c>
      <c r="H12" s="57" t="s">
        <v>97</v>
      </c>
      <c r="I12" s="57" t="s">
        <v>98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</row>
    <row r="13" spans="1:9" ht="12.75">
      <c r="A13" s="23"/>
      <c r="B13" s="24"/>
      <c r="C13" s="24"/>
      <c r="D13" s="24"/>
      <c r="E13" s="24"/>
      <c r="F13" s="26" t="s">
        <v>69</v>
      </c>
      <c r="G13" s="26" t="s">
        <v>94</v>
      </c>
      <c r="H13" s="56" t="s">
        <v>70</v>
      </c>
      <c r="I13" s="56" t="s">
        <v>70</v>
      </c>
    </row>
    <row r="14" spans="1:9" ht="12.75">
      <c r="A14" s="23"/>
      <c r="B14" s="24"/>
      <c r="C14" s="24"/>
      <c r="D14" s="24"/>
      <c r="E14" s="24"/>
      <c r="F14" s="26" t="s">
        <v>68</v>
      </c>
      <c r="G14" s="229">
        <v>2015</v>
      </c>
      <c r="H14" s="25" t="s">
        <v>68</v>
      </c>
      <c r="I14" s="25" t="s">
        <v>68</v>
      </c>
    </row>
    <row r="15" spans="1:9" ht="12.75">
      <c r="A15" s="4"/>
      <c r="B15" s="5"/>
      <c r="C15" s="5"/>
      <c r="D15" s="5"/>
      <c r="E15" s="5"/>
      <c r="F15" s="230">
        <v>2014</v>
      </c>
      <c r="G15" s="230" t="s">
        <v>216</v>
      </c>
      <c r="H15" s="230">
        <v>2015</v>
      </c>
      <c r="I15" s="230">
        <v>2016</v>
      </c>
    </row>
    <row r="16" spans="1:9" ht="12.75">
      <c r="A16" s="7" t="s">
        <v>182</v>
      </c>
      <c r="B16" s="5"/>
      <c r="C16" s="5"/>
      <c r="D16" s="5"/>
      <c r="E16" s="6"/>
      <c r="F16" s="33">
        <f>'1410 FR.14A1'!H18</f>
        <v>0</v>
      </c>
      <c r="G16" s="33">
        <f>'1410 FR.14A1'!I18</f>
        <v>0</v>
      </c>
      <c r="H16" s="33">
        <f>'1410 FR.14A1'!J18</f>
        <v>0</v>
      </c>
      <c r="I16" s="33">
        <f>'1410 FR.14A1'!G18</f>
        <v>1308</v>
      </c>
    </row>
    <row r="17" spans="1:9" ht="12.75">
      <c r="A17" s="7" t="s">
        <v>186</v>
      </c>
      <c r="B17" s="5"/>
      <c r="C17" s="5"/>
      <c r="D17" s="5"/>
      <c r="E17" s="6"/>
      <c r="F17" s="27"/>
      <c r="G17" s="27"/>
      <c r="H17" s="27"/>
      <c r="I17" s="27"/>
    </row>
    <row r="18" spans="1:9" ht="12.75">
      <c r="A18" s="11"/>
      <c r="B18" s="5"/>
      <c r="C18" s="5"/>
      <c r="D18" s="5"/>
      <c r="E18" s="6"/>
      <c r="F18" s="27"/>
      <c r="G18" s="27"/>
      <c r="H18" s="27"/>
      <c r="I18" s="27"/>
    </row>
    <row r="19" spans="1:9" ht="12.75">
      <c r="A19" s="98" t="s">
        <v>127</v>
      </c>
      <c r="B19" s="5"/>
      <c r="C19" s="5"/>
      <c r="D19" s="5"/>
      <c r="E19" s="6"/>
      <c r="F19" s="27"/>
      <c r="G19" s="27"/>
      <c r="H19" s="27"/>
      <c r="I19" s="27"/>
    </row>
    <row r="20" spans="1:9" ht="12.75">
      <c r="A20" s="98" t="s">
        <v>128</v>
      </c>
      <c r="B20" s="5"/>
      <c r="C20" s="5"/>
      <c r="D20" s="5"/>
      <c r="E20" s="6"/>
      <c r="F20" s="27"/>
      <c r="G20" s="27"/>
      <c r="H20" s="27"/>
      <c r="I20" s="27"/>
    </row>
    <row r="21" spans="1:9" ht="12.75">
      <c r="A21" s="11"/>
      <c r="B21" s="5"/>
      <c r="C21" s="5"/>
      <c r="D21" s="5"/>
      <c r="E21" s="6"/>
      <c r="F21" s="27"/>
      <c r="G21" s="27"/>
      <c r="H21" s="27"/>
      <c r="I21" s="27"/>
    </row>
    <row r="22" spans="1:9" ht="12.75">
      <c r="A22" s="11"/>
      <c r="B22" s="5"/>
      <c r="C22" s="5"/>
      <c r="D22" s="5"/>
      <c r="E22" s="6"/>
      <c r="F22" s="27"/>
      <c r="G22" s="27"/>
      <c r="H22" s="27"/>
      <c r="I22" s="27"/>
    </row>
    <row r="23" spans="1:9" ht="12.75">
      <c r="A23" s="11"/>
      <c r="B23" s="5"/>
      <c r="C23" s="5"/>
      <c r="D23" s="5"/>
      <c r="E23" s="6"/>
      <c r="F23" s="27"/>
      <c r="G23" s="27"/>
      <c r="H23" s="27"/>
      <c r="I23" s="27"/>
    </row>
    <row r="24" spans="1:9" ht="12.75">
      <c r="A24" s="11"/>
      <c r="B24" s="5"/>
      <c r="C24" s="5"/>
      <c r="D24" s="5"/>
      <c r="E24" s="6"/>
      <c r="F24" s="27"/>
      <c r="G24" s="27"/>
      <c r="H24" s="27"/>
      <c r="I24" s="27"/>
    </row>
    <row r="25" spans="1:9" ht="12.75">
      <c r="A25" s="11"/>
      <c r="B25" s="5"/>
      <c r="C25" s="5"/>
      <c r="D25" s="5"/>
      <c r="E25" s="6"/>
      <c r="F25" s="27"/>
      <c r="G25" s="27"/>
      <c r="H25" s="27"/>
      <c r="I25" s="27"/>
    </row>
    <row r="26" spans="1:9" ht="12.75">
      <c r="A26" s="12"/>
      <c r="B26" s="13"/>
      <c r="C26" s="13"/>
      <c r="D26" s="13"/>
      <c r="E26" s="14"/>
      <c r="F26" s="27"/>
      <c r="G26" s="27"/>
      <c r="H26" s="27"/>
      <c r="I26" s="27"/>
    </row>
    <row r="27" spans="1:9" ht="12.75">
      <c r="A27" s="11"/>
      <c r="B27" s="5"/>
      <c r="C27" s="5"/>
      <c r="D27" s="5"/>
      <c r="E27" s="6"/>
      <c r="F27" s="27"/>
      <c r="G27" s="27"/>
      <c r="H27" s="27"/>
      <c r="I27" s="27"/>
    </row>
    <row r="28" spans="1:9" ht="12.75">
      <c r="A28" s="18" t="s">
        <v>181</v>
      </c>
      <c r="B28" s="5"/>
      <c r="C28" s="5"/>
      <c r="D28" s="5"/>
      <c r="E28" s="6"/>
      <c r="F28" s="17">
        <f>ROUND(SUM(F17:F27),0)</f>
        <v>0</v>
      </c>
      <c r="G28" s="17">
        <f>ROUND(SUM(G17:G27),0)</f>
        <v>0</v>
      </c>
      <c r="H28" s="17">
        <f>ROUND(SUM(H17:H27),0)</f>
        <v>0</v>
      </c>
      <c r="I28" s="17">
        <f>ROUND(SUM(I17:I27),0)</f>
        <v>0</v>
      </c>
    </row>
    <row r="29" spans="1:9" ht="12.75">
      <c r="A29" s="18"/>
      <c r="B29" s="5"/>
      <c r="C29" s="5"/>
      <c r="D29" s="5"/>
      <c r="E29" s="6"/>
      <c r="F29" s="19"/>
      <c r="G29" s="19"/>
      <c r="H29" s="19"/>
      <c r="I29" s="20"/>
    </row>
    <row r="30" spans="1:9" ht="12.75">
      <c r="A30" s="7" t="s">
        <v>183</v>
      </c>
      <c r="B30" s="10"/>
      <c r="C30" s="5"/>
      <c r="D30" s="5"/>
      <c r="E30" s="6"/>
      <c r="F30" s="6"/>
      <c r="G30" s="6"/>
      <c r="H30" s="6"/>
      <c r="I30" s="20"/>
    </row>
    <row r="31" spans="1:9" ht="12.75">
      <c r="A31" s="4" t="s">
        <v>5</v>
      </c>
      <c r="B31" s="5"/>
      <c r="C31" s="5"/>
      <c r="D31" s="5"/>
      <c r="E31" s="6"/>
      <c r="F31" s="28"/>
      <c r="G31" s="28"/>
      <c r="H31" s="28"/>
      <c r="I31" s="28"/>
    </row>
    <row r="32" spans="1:9" ht="12.75">
      <c r="A32" s="4" t="s">
        <v>23</v>
      </c>
      <c r="B32" s="5"/>
      <c r="C32" s="5"/>
      <c r="D32" s="5"/>
      <c r="E32" s="6"/>
      <c r="F32" s="28"/>
      <c r="G32" s="28"/>
      <c r="H32" s="28"/>
      <c r="I32" s="28"/>
    </row>
    <row r="33" spans="1:9" ht="12.75">
      <c r="A33" s="21" t="s">
        <v>10</v>
      </c>
      <c r="B33" s="5"/>
      <c r="C33" s="5"/>
      <c r="D33" s="5"/>
      <c r="E33" s="6"/>
      <c r="F33" s="28"/>
      <c r="G33" s="28"/>
      <c r="H33" s="28"/>
      <c r="I33" s="28"/>
    </row>
    <row r="34" spans="1:9" ht="12.75">
      <c r="A34" s="4" t="s">
        <v>6</v>
      </c>
      <c r="B34" s="5"/>
      <c r="C34" s="5"/>
      <c r="D34" s="5"/>
      <c r="E34" s="6"/>
      <c r="F34" s="28"/>
      <c r="G34" s="28"/>
      <c r="H34" s="28"/>
      <c r="I34" s="28"/>
    </row>
    <row r="35" spans="1:160" ht="12.75">
      <c r="A35" s="18" t="s">
        <v>181</v>
      </c>
      <c r="B35" s="5"/>
      <c r="C35" s="5"/>
      <c r="D35" s="5"/>
      <c r="E35" s="6"/>
      <c r="F35" s="17">
        <f>ROUND(SUM(F31:F34),0)</f>
        <v>0</v>
      </c>
      <c r="G35" s="17">
        <f>ROUND(SUM(G31:G34),0)</f>
        <v>0</v>
      </c>
      <c r="H35" s="17">
        <f>ROUND(SUM(H31:H34),0)</f>
        <v>0</v>
      </c>
      <c r="I35" s="17">
        <f>ROUND(SUM(I31:I34),0)</f>
        <v>0</v>
      </c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</row>
    <row r="36" spans="1:9" ht="12.75">
      <c r="A36" s="18"/>
      <c r="B36" s="5"/>
      <c r="C36" s="5"/>
      <c r="D36" s="5"/>
      <c r="E36" s="6"/>
      <c r="F36" s="19"/>
      <c r="G36" s="19"/>
      <c r="H36" s="19"/>
      <c r="I36" s="20"/>
    </row>
    <row r="37" spans="1:9" ht="12.75">
      <c r="A37" s="7" t="s">
        <v>185</v>
      </c>
      <c r="B37" s="5"/>
      <c r="C37" s="5"/>
      <c r="D37" s="5"/>
      <c r="E37" s="6"/>
      <c r="F37" s="72"/>
      <c r="G37" s="73"/>
      <c r="H37" s="73"/>
      <c r="I37" s="29">
        <f>'1410 FR.14B'!I67</f>
        <v>0</v>
      </c>
    </row>
    <row r="38" spans="1:9" ht="12.75">
      <c r="A38" s="4"/>
      <c r="B38" s="5"/>
      <c r="C38" s="5"/>
      <c r="D38" s="5"/>
      <c r="E38" s="6"/>
      <c r="F38" s="6"/>
      <c r="G38" s="6"/>
      <c r="H38" s="6"/>
      <c r="I38" s="20"/>
    </row>
    <row r="39" spans="1:9" ht="13.5" thickBot="1">
      <c r="A39" s="117" t="s">
        <v>184</v>
      </c>
      <c r="B39" s="15"/>
      <c r="C39" s="15"/>
      <c r="D39" s="15"/>
      <c r="E39" s="16"/>
      <c r="F39" s="34">
        <f>F16+F28+F35</f>
        <v>0</v>
      </c>
      <c r="G39" s="34">
        <f>G16+G28+G35</f>
        <v>0</v>
      </c>
      <c r="H39" s="34">
        <f>H16+H28+H35</f>
        <v>0</v>
      </c>
      <c r="I39" s="34">
        <f>I16+I28+I35+I37</f>
        <v>1308</v>
      </c>
    </row>
    <row r="40" spans="1:9" ht="13.5" thickTop="1">
      <c r="A40" s="10"/>
      <c r="B40" s="5"/>
      <c r="C40" s="5"/>
      <c r="D40" s="5"/>
      <c r="E40" s="5"/>
      <c r="F40" s="32"/>
      <c r="G40" s="32"/>
      <c r="H40" s="32"/>
      <c r="I40" s="186"/>
    </row>
    <row r="41" spans="1:11" ht="12.75">
      <c r="A41" s="135" t="s">
        <v>189</v>
      </c>
      <c r="B41" s="78"/>
      <c r="C41" s="78"/>
      <c r="D41" s="78"/>
      <c r="E41" s="78"/>
      <c r="F41" s="78"/>
      <c r="G41" s="93"/>
      <c r="H41" s="78"/>
      <c r="I41" s="150"/>
      <c r="J41" s="78"/>
      <c r="K41" s="78"/>
    </row>
    <row r="42" spans="1:11" ht="12.75">
      <c r="A42" s="123">
        <v>741000</v>
      </c>
      <c r="B42" s="104" t="s">
        <v>176</v>
      </c>
      <c r="C42" s="93"/>
      <c r="D42" s="93"/>
      <c r="E42" s="93"/>
      <c r="F42" s="93"/>
      <c r="G42" s="93"/>
      <c r="H42" s="93"/>
      <c r="I42" s="93"/>
      <c r="J42" s="8"/>
      <c r="K42" s="8"/>
    </row>
    <row r="43" spans="1:11" ht="12.75">
      <c r="A43" s="125">
        <v>831700</v>
      </c>
      <c r="B43" s="106" t="s">
        <v>19</v>
      </c>
      <c r="C43" s="106"/>
      <c r="D43" s="106"/>
      <c r="E43" s="106"/>
      <c r="F43" s="93"/>
      <c r="G43" s="93"/>
      <c r="H43" s="93"/>
      <c r="I43" s="93"/>
      <c r="J43" s="8"/>
      <c r="K43" s="8"/>
    </row>
    <row r="44" spans="1:11" ht="12.75">
      <c r="A44" s="125">
        <v>832300</v>
      </c>
      <c r="B44" s="106" t="s">
        <v>11</v>
      </c>
      <c r="C44" s="106"/>
      <c r="D44" s="106"/>
      <c r="E44" s="106"/>
      <c r="F44" s="93"/>
      <c r="G44" s="93"/>
      <c r="H44" s="93"/>
      <c r="I44" s="93"/>
      <c r="J44" s="8"/>
      <c r="K44" s="8"/>
    </row>
    <row r="45" spans="1:11" ht="12.75">
      <c r="A45" s="125">
        <v>832500</v>
      </c>
      <c r="B45" s="106" t="s">
        <v>12</v>
      </c>
      <c r="C45" s="106"/>
      <c r="D45" s="106"/>
      <c r="E45" s="106"/>
      <c r="F45" s="93"/>
      <c r="G45" s="93"/>
      <c r="H45" s="93"/>
      <c r="I45" s="93"/>
      <c r="J45" s="8"/>
      <c r="K45" s="8"/>
    </row>
    <row r="46" spans="1:11" ht="12.75">
      <c r="A46" s="125">
        <v>833300</v>
      </c>
      <c r="B46" s="106" t="s">
        <v>62</v>
      </c>
      <c r="C46" s="106"/>
      <c r="D46" s="106"/>
      <c r="E46" s="106"/>
      <c r="F46" s="93"/>
      <c r="G46" s="93"/>
      <c r="H46" s="93"/>
      <c r="I46" s="93"/>
      <c r="J46" s="8"/>
      <c r="K46" s="8"/>
    </row>
    <row r="47" spans="1:11" ht="12.75">
      <c r="A47" s="123" t="s">
        <v>52</v>
      </c>
      <c r="B47" s="104" t="s">
        <v>105</v>
      </c>
      <c r="C47" s="93"/>
      <c r="D47" s="93"/>
      <c r="E47" s="93"/>
      <c r="F47" s="93"/>
      <c r="G47" s="93"/>
      <c r="H47" s="93"/>
      <c r="I47" s="93"/>
      <c r="J47" s="8"/>
      <c r="K47" s="8"/>
    </row>
    <row r="48" spans="1:11" ht="12.75">
      <c r="A48" s="125">
        <v>873000</v>
      </c>
      <c r="B48" s="106" t="s">
        <v>15</v>
      </c>
      <c r="C48" s="106"/>
      <c r="D48" s="106"/>
      <c r="E48" s="106"/>
      <c r="F48" s="93"/>
      <c r="G48" s="93"/>
      <c r="H48" s="93"/>
      <c r="I48" s="93"/>
      <c r="J48" s="8"/>
      <c r="K48" s="8"/>
    </row>
    <row r="49" spans="1:11" ht="12.75">
      <c r="A49" s="123" t="s">
        <v>54</v>
      </c>
      <c r="B49" s="104" t="s">
        <v>129</v>
      </c>
      <c r="C49" s="93"/>
      <c r="D49" s="93"/>
      <c r="E49" s="93"/>
      <c r="F49" s="93"/>
      <c r="G49" s="93"/>
      <c r="H49" s="93"/>
      <c r="I49" s="93"/>
      <c r="J49" s="8"/>
      <c r="K49" s="8"/>
    </row>
    <row r="50" spans="1:11" ht="12.75">
      <c r="A50" s="124" t="s">
        <v>134</v>
      </c>
      <c r="B50" s="105" t="s">
        <v>4</v>
      </c>
      <c r="C50" s="78"/>
      <c r="D50" s="78"/>
      <c r="E50" s="78"/>
      <c r="F50" s="93"/>
      <c r="G50" s="93"/>
      <c r="H50" s="93"/>
      <c r="I50" s="93"/>
      <c r="J50" s="8"/>
      <c r="K50" s="8"/>
    </row>
    <row r="51" spans="1:11" ht="12.75">
      <c r="A51" s="135" t="s">
        <v>181</v>
      </c>
      <c r="B51" s="78"/>
      <c r="C51" s="78"/>
      <c r="D51" s="78"/>
      <c r="E51" s="78"/>
      <c r="F51" s="109">
        <f>SUM(F42:F50)</f>
        <v>0</v>
      </c>
      <c r="G51" s="109">
        <f>SUM(G42:G50)</f>
        <v>0</v>
      </c>
      <c r="H51" s="109">
        <f>SUM(H42:H50)</f>
        <v>0</v>
      </c>
      <c r="I51" s="155">
        <f>SUM(I42:I50)</f>
        <v>0</v>
      </c>
      <c r="J51" s="8"/>
      <c r="K51" s="8"/>
    </row>
    <row r="52" spans="1:11" ht="13.5" thickBot="1">
      <c r="A52" s="135" t="s">
        <v>190</v>
      </c>
      <c r="B52" s="78"/>
      <c r="C52" s="78"/>
      <c r="D52" s="78"/>
      <c r="E52" s="78"/>
      <c r="F52" s="110">
        <f>F16+F28+F51</f>
        <v>0</v>
      </c>
      <c r="G52" s="110">
        <f>G16+G28+G51</f>
        <v>0</v>
      </c>
      <c r="H52" s="110">
        <f>H16+H28+H51</f>
        <v>0</v>
      </c>
      <c r="I52" s="156">
        <f>I16+I28+I51</f>
        <v>1308</v>
      </c>
      <c r="J52" s="8"/>
      <c r="K52" s="8"/>
    </row>
    <row r="53" spans="1:11" ht="9.75" customHeight="1" thickTop="1">
      <c r="A53" s="135"/>
      <c r="B53" s="78"/>
      <c r="C53" s="78"/>
      <c r="D53" s="78"/>
      <c r="E53" s="78"/>
      <c r="F53" s="78"/>
      <c r="G53" s="78"/>
      <c r="H53" s="111"/>
      <c r="I53" s="157"/>
      <c r="J53" s="111"/>
      <c r="K53" s="111"/>
    </row>
    <row r="54" spans="1:11" ht="12.75">
      <c r="A54" s="129" t="s">
        <v>203</v>
      </c>
      <c r="B54" s="187">
        <v>100</v>
      </c>
      <c r="C54" s="115" t="s">
        <v>187</v>
      </c>
      <c r="D54" s="115"/>
      <c r="E54" s="115"/>
      <c r="F54" s="188" t="s">
        <v>130</v>
      </c>
      <c r="G54" s="78"/>
      <c r="H54" s="78"/>
      <c r="I54" s="154"/>
      <c r="J54" s="78"/>
      <c r="K54" s="78"/>
    </row>
    <row r="55" spans="1:11" ht="12.75">
      <c r="A55" s="135" t="s">
        <v>136</v>
      </c>
      <c r="B55" s="93"/>
      <c r="C55" s="99"/>
      <c r="D55" s="99"/>
      <c r="E55" s="99"/>
      <c r="F55" s="78"/>
      <c r="G55" s="78"/>
      <c r="H55" s="78"/>
      <c r="I55" s="154"/>
      <c r="J55" s="78"/>
      <c r="K55" s="78"/>
    </row>
    <row r="56" spans="1:11" ht="12.75">
      <c r="A56" s="132" t="s">
        <v>198</v>
      </c>
      <c r="B56" s="108" t="s">
        <v>87</v>
      </c>
      <c r="C56" s="116" t="s">
        <v>130</v>
      </c>
      <c r="D56" s="116"/>
      <c r="E56" s="116"/>
      <c r="F56" s="78"/>
      <c r="G56" s="100"/>
      <c r="H56" s="78"/>
      <c r="I56" s="158">
        <f>I39/B54</f>
        <v>13.08</v>
      </c>
      <c r="J56" s="78"/>
      <c r="K56" s="8"/>
    </row>
    <row r="57" spans="1:11" ht="12.75">
      <c r="A57" s="130" t="s">
        <v>84</v>
      </c>
      <c r="B57" s="108"/>
      <c r="C57" s="107"/>
      <c r="D57" s="107"/>
      <c r="E57" s="107"/>
      <c r="F57" s="78"/>
      <c r="G57" s="100"/>
      <c r="H57" s="78"/>
      <c r="I57" s="159">
        <f>I42/B54</f>
        <v>0</v>
      </c>
      <c r="J57" s="78"/>
      <c r="K57" s="8"/>
    </row>
    <row r="58" spans="1:11" ht="12.75">
      <c r="A58" s="130" t="s">
        <v>85</v>
      </c>
      <c r="B58" s="108"/>
      <c r="C58" s="107"/>
      <c r="D58" s="107"/>
      <c r="E58" s="107"/>
      <c r="F58" s="78"/>
      <c r="G58" s="100"/>
      <c r="H58" s="78"/>
      <c r="I58" s="159">
        <f>(I47-I33)/B54</f>
        <v>0</v>
      </c>
      <c r="J58" s="78"/>
      <c r="K58" s="8"/>
    </row>
    <row r="59" spans="1:11" ht="12.75">
      <c r="A59" s="130" t="s">
        <v>199</v>
      </c>
      <c r="B59" s="108"/>
      <c r="C59" s="107"/>
      <c r="D59" s="107"/>
      <c r="E59" s="107"/>
      <c r="F59" s="78"/>
      <c r="G59" s="100"/>
      <c r="H59" s="78"/>
      <c r="I59" s="159">
        <f>(I49-I31)/B54</f>
        <v>0</v>
      </c>
      <c r="J59" s="78"/>
      <c r="K59" s="8"/>
    </row>
    <row r="60" spans="1:11" ht="12.75">
      <c r="A60" s="130" t="s">
        <v>86</v>
      </c>
      <c r="B60" s="78"/>
      <c r="C60" s="78"/>
      <c r="D60" s="78"/>
      <c r="E60" s="78"/>
      <c r="F60" s="101"/>
      <c r="G60" s="78"/>
      <c r="H60" s="78"/>
      <c r="I60" s="160">
        <f>(I43+I44+I45+I46+I48+I50)/B54</f>
        <v>0</v>
      </c>
      <c r="J60" s="78"/>
      <c r="K60" s="8"/>
    </row>
    <row r="61" spans="1:10" ht="12.75">
      <c r="A61" s="133" t="s">
        <v>191</v>
      </c>
      <c r="B61" s="102"/>
      <c r="C61" s="78"/>
      <c r="D61" s="78"/>
      <c r="E61" s="78"/>
      <c r="F61" s="78"/>
      <c r="G61" s="78"/>
      <c r="H61" s="78"/>
      <c r="I61" s="161">
        <f>SUM(I56:I60)</f>
        <v>13.08</v>
      </c>
      <c r="J61" s="78"/>
    </row>
    <row r="62" spans="1:10" ht="12.75">
      <c r="A62" s="131" t="s">
        <v>192</v>
      </c>
      <c r="B62" s="78"/>
      <c r="C62" s="78"/>
      <c r="D62" s="78"/>
      <c r="E62" s="78"/>
      <c r="F62" s="78"/>
      <c r="G62" s="78"/>
      <c r="H62" s="78"/>
      <c r="I62" s="162">
        <v>0.665</v>
      </c>
      <c r="J62" s="78"/>
    </row>
    <row r="63" spans="1:10" ht="12.75">
      <c r="A63" s="136" t="s">
        <v>188</v>
      </c>
      <c r="B63" s="102"/>
      <c r="C63" s="102"/>
      <c r="D63" s="102"/>
      <c r="E63" s="102"/>
      <c r="F63" s="78"/>
      <c r="G63" s="78"/>
      <c r="H63" s="78"/>
      <c r="I63" s="163">
        <f>I61*(1+I62)</f>
        <v>21.778200000000002</v>
      </c>
      <c r="J63" s="78"/>
    </row>
    <row r="64" spans="1:10" ht="12.75">
      <c r="A64" s="137" t="s">
        <v>193</v>
      </c>
      <c r="B64" s="103"/>
      <c r="C64" s="78"/>
      <c r="D64" s="78"/>
      <c r="E64" s="78"/>
      <c r="F64" s="78"/>
      <c r="G64" s="78"/>
      <c r="H64" s="78"/>
      <c r="I64" s="154"/>
      <c r="J64" s="78"/>
    </row>
    <row r="65" spans="1:10" ht="12.75">
      <c r="A65" s="138" t="s">
        <v>200</v>
      </c>
      <c r="B65" s="78"/>
      <c r="C65" s="78"/>
      <c r="D65" s="78"/>
      <c r="E65" s="78"/>
      <c r="F65" s="78"/>
      <c r="G65" s="78"/>
      <c r="H65" s="78"/>
      <c r="I65" s="114"/>
      <c r="J65" s="78"/>
    </row>
    <row r="66" spans="1:10" ht="12.75">
      <c r="A66" s="189" t="s">
        <v>201</v>
      </c>
      <c r="B66" s="78"/>
      <c r="C66" s="78"/>
      <c r="D66" s="78"/>
      <c r="E66" s="78"/>
      <c r="F66" s="78"/>
      <c r="G66" s="78"/>
      <c r="H66" s="78"/>
      <c r="I66" s="114"/>
      <c r="J66" s="78"/>
    </row>
    <row r="67" spans="1:10" ht="12.75">
      <c r="A67" s="138" t="s">
        <v>202</v>
      </c>
      <c r="B67" s="78"/>
      <c r="C67" s="78"/>
      <c r="D67" s="78"/>
      <c r="E67" s="78"/>
      <c r="F67" s="78"/>
      <c r="G67" s="78"/>
      <c r="H67" s="78"/>
      <c r="I67" s="114"/>
      <c r="J67" s="78"/>
    </row>
    <row r="68" spans="1:10" ht="12.75">
      <c r="A68" s="139" t="s">
        <v>131</v>
      </c>
      <c r="B68" s="78"/>
      <c r="C68" s="91" t="s">
        <v>132</v>
      </c>
      <c r="D68" s="91"/>
      <c r="E68" s="91"/>
      <c r="F68" s="112"/>
      <c r="G68" s="113"/>
      <c r="I68" s="204">
        <f>-I56+I65</f>
        <v>-13.08</v>
      </c>
      <c r="J68" s="78"/>
    </row>
    <row r="69" spans="1:10" ht="12.75">
      <c r="A69" s="140" t="s">
        <v>133</v>
      </c>
      <c r="B69" s="141"/>
      <c r="C69" s="142" t="s">
        <v>132</v>
      </c>
      <c r="D69" s="142"/>
      <c r="E69" s="142"/>
      <c r="F69" s="112"/>
      <c r="G69" s="113"/>
      <c r="H69" s="15"/>
      <c r="I69" s="205">
        <f>-I61+I66</f>
        <v>-13.08</v>
      </c>
      <c r="J69" s="78"/>
    </row>
  </sheetData>
  <sheetProtection selectLockedCells="1"/>
  <mergeCells count="5">
    <mergeCell ref="A11:I11"/>
    <mergeCell ref="A10:I10"/>
    <mergeCell ref="A6:I6"/>
    <mergeCell ref="A8:I8"/>
    <mergeCell ref="A9:I9"/>
  </mergeCells>
  <hyperlinks>
    <hyperlink ref="E7" r:id="rId1" display="ISP Rate Calculation Instructions"/>
  </hyperlinks>
  <printOptions horizontalCentered="1"/>
  <pageMargins left="0.5" right="0.5" top="0.25" bottom="0.5" header="0.35" footer="0.25"/>
  <pageSetup horizontalDpi="1200" verticalDpi="1200" orientation="landscape" r:id="rId3"/>
  <headerFooter alignWithMargins="0">
    <oddFooter>&amp;L&amp;"Arial,Regular"&amp;8 09/30/11&amp;C&amp;"Arial,Regular"&amp;8Questions? Contact: isp@yale.edu&amp;R&amp;8Page &amp;P  of &amp;N</oddFooter>
  </headerFooter>
  <rowBreaks count="1" manualBreakCount="1">
    <brk id="40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D27" sqref="D27"/>
    </sheetView>
  </sheetViews>
  <sheetFormatPr defaultColWidth="9.00390625" defaultRowHeight="12.75"/>
  <cols>
    <col min="1" max="1" width="19.875" style="0" customWidth="1"/>
    <col min="2" max="2" width="9.875" style="0" bestFit="1" customWidth="1"/>
    <col min="3" max="3" width="10.625" style="0" customWidth="1"/>
    <col min="4" max="4" width="12.375" style="0" customWidth="1"/>
    <col min="5" max="5" width="17.375" style="0" customWidth="1"/>
    <col min="6" max="6" width="9.625" style="0" customWidth="1"/>
    <col min="7" max="7" width="11.25390625" style="0" bestFit="1" customWidth="1"/>
    <col min="8" max="8" width="10.25390625" style="0" bestFit="1" customWidth="1"/>
    <col min="9" max="9" width="11.875" style="0" bestFit="1" customWidth="1"/>
    <col min="10" max="10" width="12.875" style="0" customWidth="1"/>
  </cols>
  <sheetData>
    <row r="1" spans="1:10" ht="12.75">
      <c r="A1" s="143"/>
      <c r="B1" s="144"/>
      <c r="C1" s="144"/>
      <c r="D1" s="144"/>
      <c r="E1" s="144"/>
      <c r="F1" s="144"/>
      <c r="G1" s="144"/>
      <c r="H1" s="144"/>
      <c r="I1" s="144"/>
      <c r="J1" s="145"/>
    </row>
    <row r="2" spans="1:10" ht="12.75">
      <c r="A2" s="146"/>
      <c r="B2" s="147"/>
      <c r="C2" s="147"/>
      <c r="D2" s="147"/>
      <c r="E2" s="147"/>
      <c r="F2" s="147"/>
      <c r="G2" s="147"/>
      <c r="H2" s="147"/>
      <c r="I2" s="147"/>
      <c r="J2" s="148"/>
    </row>
    <row r="3" spans="1:10" ht="12.75">
      <c r="A3" s="146"/>
      <c r="B3" s="147"/>
      <c r="C3" s="147"/>
      <c r="D3" s="147"/>
      <c r="E3" s="147"/>
      <c r="F3" s="147"/>
      <c r="G3" s="147"/>
      <c r="H3" s="147"/>
      <c r="I3" s="147"/>
      <c r="J3" s="148"/>
    </row>
    <row r="4" spans="1:10" ht="7.5" customHeight="1">
      <c r="A4" s="146"/>
      <c r="B4" s="147"/>
      <c r="C4" s="147"/>
      <c r="D4" s="147"/>
      <c r="E4" s="147"/>
      <c r="F4" s="147"/>
      <c r="G4" s="147"/>
      <c r="H4" s="147"/>
      <c r="I4" s="147"/>
      <c r="J4" s="148"/>
    </row>
    <row r="5" spans="1:10" ht="18">
      <c r="A5" s="126" t="s">
        <v>137</v>
      </c>
      <c r="B5" s="127"/>
      <c r="C5" s="127"/>
      <c r="D5" s="127"/>
      <c r="E5" s="127"/>
      <c r="F5" s="94"/>
      <c r="G5" s="94"/>
      <c r="H5" s="94"/>
      <c r="I5" s="94"/>
      <c r="J5" s="149"/>
    </row>
    <row r="6" spans="1:10" ht="18">
      <c r="A6" s="128" t="s">
        <v>102</v>
      </c>
      <c r="B6" s="120"/>
      <c r="C6" s="120"/>
      <c r="D6" s="120"/>
      <c r="E6" s="120"/>
      <c r="F6" s="93"/>
      <c r="G6" s="93"/>
      <c r="H6" s="93"/>
      <c r="I6" s="93"/>
      <c r="J6" s="150"/>
    </row>
    <row r="7" spans="1:10" s="226" customFormat="1" ht="12.75">
      <c r="A7" s="231" t="s">
        <v>228</v>
      </c>
      <c r="B7" s="232"/>
      <c r="C7" s="232"/>
      <c r="E7" s="233" t="s">
        <v>195</v>
      </c>
      <c r="F7" s="234" t="s">
        <v>196</v>
      </c>
      <c r="G7" s="235"/>
      <c r="H7" s="235"/>
      <c r="I7" s="236"/>
      <c r="J7" s="237"/>
    </row>
    <row r="8" spans="1:10" ht="12.75">
      <c r="A8" s="266" t="s">
        <v>194</v>
      </c>
      <c r="B8" s="267"/>
      <c r="C8" s="267"/>
      <c r="D8" s="267"/>
      <c r="E8" s="267"/>
      <c r="F8" s="267"/>
      <c r="G8" s="267"/>
      <c r="H8" s="267"/>
      <c r="I8" s="267"/>
      <c r="J8" s="268"/>
    </row>
    <row r="9" spans="1:10" ht="12.75">
      <c r="A9" s="269" t="s">
        <v>178</v>
      </c>
      <c r="B9" s="270"/>
      <c r="C9" s="270"/>
      <c r="D9" s="270"/>
      <c r="E9" s="270"/>
      <c r="F9" s="270"/>
      <c r="G9" s="270"/>
      <c r="H9" s="270"/>
      <c r="I9" s="270"/>
      <c r="J9" s="271"/>
    </row>
    <row r="10" spans="1:10" ht="12.75">
      <c r="A10" s="269" t="s">
        <v>179</v>
      </c>
      <c r="B10" s="270"/>
      <c r="C10" s="270"/>
      <c r="D10" s="270"/>
      <c r="E10" s="270"/>
      <c r="F10" s="270"/>
      <c r="G10" s="270"/>
      <c r="H10" s="270"/>
      <c r="I10" s="270"/>
      <c r="J10" s="271"/>
    </row>
    <row r="11" spans="1:10" ht="13.5" thickBot="1">
      <c r="A11" s="272" t="s">
        <v>180</v>
      </c>
      <c r="B11" s="273"/>
      <c r="C11" s="273"/>
      <c r="D11" s="273"/>
      <c r="E11" s="273"/>
      <c r="F11" s="273"/>
      <c r="G11" s="273"/>
      <c r="H11" s="273"/>
      <c r="I11" s="273"/>
      <c r="J11" s="274"/>
    </row>
    <row r="12" spans="1:10" ht="12.75">
      <c r="A12" s="95"/>
      <c r="B12" s="97"/>
      <c r="C12" s="219" t="s">
        <v>223</v>
      </c>
      <c r="D12" s="93"/>
      <c r="E12" s="174" t="s">
        <v>170</v>
      </c>
      <c r="F12" s="220">
        <v>0.308</v>
      </c>
      <c r="G12" s="121" t="s">
        <v>98</v>
      </c>
      <c r="H12" s="134" t="s">
        <v>95</v>
      </c>
      <c r="I12" s="134" t="s">
        <v>96</v>
      </c>
      <c r="J12" s="122" t="s">
        <v>97</v>
      </c>
    </row>
    <row r="13" spans="1:10" ht="12.75">
      <c r="A13" s="95"/>
      <c r="B13" s="97"/>
      <c r="C13" s="95"/>
      <c r="D13" s="93"/>
      <c r="E13" s="175" t="s">
        <v>171</v>
      </c>
      <c r="F13" s="221">
        <v>0.617</v>
      </c>
      <c r="G13" s="134" t="s">
        <v>70</v>
      </c>
      <c r="H13" s="121" t="s">
        <v>69</v>
      </c>
      <c r="I13" s="121" t="s">
        <v>94</v>
      </c>
      <c r="J13" s="152" t="s">
        <v>71</v>
      </c>
    </row>
    <row r="14" spans="1:10" ht="13.5" thickBot="1">
      <c r="A14" s="95"/>
      <c r="B14" s="97"/>
      <c r="C14" s="96"/>
      <c r="D14" s="92"/>
      <c r="E14" s="178" t="s">
        <v>173</v>
      </c>
      <c r="F14" s="222">
        <v>0.089</v>
      </c>
      <c r="G14" s="121" t="s">
        <v>68</v>
      </c>
      <c r="H14" s="121" t="s">
        <v>68</v>
      </c>
      <c r="I14" s="223">
        <v>2015</v>
      </c>
      <c r="J14" s="122" t="s">
        <v>68</v>
      </c>
    </row>
    <row r="15" spans="1:10" ht="12.75">
      <c r="A15" s="95"/>
      <c r="B15" s="97"/>
      <c r="C15" s="97"/>
      <c r="D15" s="97"/>
      <c r="E15" s="97"/>
      <c r="F15" s="224"/>
      <c r="G15" s="223">
        <v>2016</v>
      </c>
      <c r="H15" s="223">
        <v>2014</v>
      </c>
      <c r="I15" s="223" t="s">
        <v>216</v>
      </c>
      <c r="J15" s="225">
        <v>2015</v>
      </c>
    </row>
    <row r="16" spans="1:10" ht="12.75">
      <c r="A16" s="95"/>
      <c r="B16" s="97"/>
      <c r="C16" s="97"/>
      <c r="D16" s="153"/>
      <c r="E16" s="93"/>
      <c r="F16" s="226"/>
      <c r="G16" s="226"/>
      <c r="H16" s="224"/>
      <c r="I16" s="224"/>
      <c r="J16" s="227"/>
    </row>
    <row r="17" spans="1:10" ht="38.25">
      <c r="A17" s="206" t="s">
        <v>122</v>
      </c>
      <c r="B17" s="206" t="s">
        <v>123</v>
      </c>
      <c r="C17" s="210" t="s">
        <v>169</v>
      </c>
      <c r="D17" s="214" t="s">
        <v>174</v>
      </c>
      <c r="E17" s="176" t="s">
        <v>124</v>
      </c>
      <c r="F17" s="215" t="s">
        <v>121</v>
      </c>
      <c r="G17" s="179" t="s">
        <v>175</v>
      </c>
      <c r="H17" s="179" t="s">
        <v>175</v>
      </c>
      <c r="I17" s="179" t="s">
        <v>175</v>
      </c>
      <c r="J17" s="179" t="s">
        <v>175</v>
      </c>
    </row>
    <row r="18" spans="1:10" ht="12.75">
      <c r="A18" s="208" t="s">
        <v>125</v>
      </c>
      <c r="B18" s="208" t="s">
        <v>126</v>
      </c>
      <c r="C18" s="211" t="s">
        <v>172</v>
      </c>
      <c r="D18" s="177">
        <v>1000</v>
      </c>
      <c r="E18" s="94">
        <f>IF(C18="E",D18*(1+F$12),IF(C18="NE",D18*(1+F$13),IF(C18="PT",D18*(1+F$14),D18)))</f>
        <v>1308</v>
      </c>
      <c r="F18" s="180">
        <v>1</v>
      </c>
      <c r="G18" s="149">
        <f>F18*E18</f>
        <v>1308</v>
      </c>
      <c r="H18" s="183"/>
      <c r="I18" s="183"/>
      <c r="J18" s="183"/>
    </row>
    <row r="19" spans="1:10" ht="12.75">
      <c r="A19" s="95"/>
      <c r="B19" s="95"/>
      <c r="C19" s="212"/>
      <c r="D19" s="217"/>
      <c r="E19" s="93"/>
      <c r="F19" s="181"/>
      <c r="G19" s="150"/>
      <c r="H19" s="184"/>
      <c r="I19" s="184"/>
      <c r="J19" s="184"/>
    </row>
    <row r="20" spans="1:10" ht="12.75">
      <c r="A20" s="95"/>
      <c r="B20" s="95"/>
      <c r="C20" s="212"/>
      <c r="D20" s="217"/>
      <c r="E20" s="93"/>
      <c r="F20" s="181"/>
      <c r="G20" s="150"/>
      <c r="H20" s="184"/>
      <c r="I20" s="184"/>
      <c r="J20" s="184"/>
    </row>
    <row r="21" spans="1:10" ht="12.75">
      <c r="A21" s="95"/>
      <c r="B21" s="95"/>
      <c r="C21" s="212"/>
      <c r="D21" s="217"/>
      <c r="E21" s="93"/>
      <c r="F21" s="181"/>
      <c r="G21" s="150"/>
      <c r="H21" s="184"/>
      <c r="I21" s="184"/>
      <c r="J21" s="184"/>
    </row>
    <row r="22" spans="1:10" ht="12.75">
      <c r="A22" s="95"/>
      <c r="B22" s="95"/>
      <c r="C22" s="212"/>
      <c r="D22" s="217"/>
      <c r="E22" s="93"/>
      <c r="F22" s="181"/>
      <c r="G22" s="150"/>
      <c r="H22" s="184"/>
      <c r="I22" s="184"/>
      <c r="J22" s="184"/>
    </row>
    <row r="23" spans="1:10" ht="12.75">
      <c r="A23" s="95"/>
      <c r="B23" s="95"/>
      <c r="C23" s="212"/>
      <c r="D23" s="217"/>
      <c r="E23" s="93"/>
      <c r="F23" s="181"/>
      <c r="G23" s="150"/>
      <c r="H23" s="184"/>
      <c r="I23" s="184"/>
      <c r="J23" s="184"/>
    </row>
    <row r="24" spans="1:10" ht="12.75">
      <c r="A24" s="95"/>
      <c r="B24" s="95"/>
      <c r="C24" s="212"/>
      <c r="D24" s="217"/>
      <c r="E24" s="93"/>
      <c r="F24" s="181"/>
      <c r="G24" s="150"/>
      <c r="H24" s="184"/>
      <c r="I24" s="184"/>
      <c r="J24" s="184"/>
    </row>
    <row r="25" spans="1:10" ht="12.75">
      <c r="A25" s="95"/>
      <c r="B25" s="95"/>
      <c r="C25" s="212"/>
      <c r="D25" s="217"/>
      <c r="E25" s="93"/>
      <c r="F25" s="181"/>
      <c r="G25" s="150"/>
      <c r="H25" s="184"/>
      <c r="I25" s="184"/>
      <c r="J25" s="184"/>
    </row>
    <row r="26" spans="1:10" ht="12.75">
      <c r="A26" s="95"/>
      <c r="B26" s="95"/>
      <c r="C26" s="212"/>
      <c r="D26" s="217"/>
      <c r="E26" s="93"/>
      <c r="F26" s="181"/>
      <c r="G26" s="150"/>
      <c r="H26" s="184"/>
      <c r="I26" s="184"/>
      <c r="J26" s="184"/>
    </row>
    <row r="27" spans="1:10" ht="12.75">
      <c r="A27" s="95"/>
      <c r="B27" s="95"/>
      <c r="C27" s="212"/>
      <c r="D27" s="217"/>
      <c r="E27" s="93"/>
      <c r="F27" s="181"/>
      <c r="G27" s="150"/>
      <c r="H27" s="184"/>
      <c r="I27" s="184"/>
      <c r="J27" s="184"/>
    </row>
    <row r="28" spans="1:10" ht="12.75">
      <c r="A28" s="95"/>
      <c r="B28" s="95"/>
      <c r="C28" s="212"/>
      <c r="D28" s="217"/>
      <c r="E28" s="93"/>
      <c r="F28" s="181"/>
      <c r="G28" s="150"/>
      <c r="H28" s="184"/>
      <c r="I28" s="184"/>
      <c r="J28" s="184"/>
    </row>
    <row r="29" spans="1:10" ht="12.75">
      <c r="A29" s="95"/>
      <c r="B29" s="95"/>
      <c r="C29" s="212"/>
      <c r="D29" s="217"/>
      <c r="E29" s="93"/>
      <c r="F29" s="181"/>
      <c r="G29" s="150"/>
      <c r="H29" s="184"/>
      <c r="I29" s="184"/>
      <c r="J29" s="184"/>
    </row>
    <row r="30" spans="1:10" ht="12.75">
      <c r="A30" s="95"/>
      <c r="B30" s="95"/>
      <c r="C30" s="212"/>
      <c r="D30" s="217"/>
      <c r="E30" s="93"/>
      <c r="F30" s="181"/>
      <c r="G30" s="150"/>
      <c r="H30" s="184"/>
      <c r="I30" s="184"/>
      <c r="J30" s="184"/>
    </row>
    <row r="31" spans="1:10" ht="12.75">
      <c r="A31" s="95"/>
      <c r="B31" s="95"/>
      <c r="C31" s="212"/>
      <c r="D31" s="217"/>
      <c r="E31" s="93"/>
      <c r="F31" s="181"/>
      <c r="G31" s="150"/>
      <c r="H31" s="184"/>
      <c r="I31" s="184"/>
      <c r="J31" s="184"/>
    </row>
    <row r="32" spans="1:10" ht="12.75">
      <c r="A32" s="95"/>
      <c r="B32" s="95"/>
      <c r="C32" s="212"/>
      <c r="D32" s="217"/>
      <c r="E32" s="93"/>
      <c r="F32" s="181"/>
      <c r="G32" s="150"/>
      <c r="H32" s="184"/>
      <c r="I32" s="184"/>
      <c r="J32" s="184"/>
    </row>
    <row r="33" spans="1:10" ht="12.75">
      <c r="A33" s="95"/>
      <c r="B33" s="95"/>
      <c r="C33" s="212"/>
      <c r="D33" s="217"/>
      <c r="E33" s="93"/>
      <c r="F33" s="181"/>
      <c r="G33" s="150"/>
      <c r="H33" s="184"/>
      <c r="I33" s="184"/>
      <c r="J33" s="184"/>
    </row>
    <row r="34" spans="1:10" ht="12.75">
      <c r="A34" s="96"/>
      <c r="B34" s="96"/>
      <c r="C34" s="213"/>
      <c r="D34" s="218"/>
      <c r="E34" s="93"/>
      <c r="F34" s="182"/>
      <c r="G34" s="151"/>
      <c r="H34" s="185"/>
      <c r="I34" s="185"/>
      <c r="J34" s="185"/>
    </row>
    <row r="35" spans="1:10" ht="12.75">
      <c r="A35" s="207" t="s">
        <v>168</v>
      </c>
      <c r="B35" s="209"/>
      <c r="C35" s="209"/>
      <c r="D35" s="151"/>
      <c r="E35" s="114">
        <f aca="true" t="shared" si="0" ref="E35:J35">SUM(E18:E34)</f>
        <v>1308</v>
      </c>
      <c r="F35" s="216">
        <f t="shared" si="0"/>
        <v>1</v>
      </c>
      <c r="G35" s="114">
        <f t="shared" si="0"/>
        <v>1308</v>
      </c>
      <c r="H35" s="114">
        <f t="shared" si="0"/>
        <v>0</v>
      </c>
      <c r="I35" s="114">
        <f t="shared" si="0"/>
        <v>0</v>
      </c>
      <c r="J35" s="114">
        <f t="shared" si="0"/>
        <v>0</v>
      </c>
    </row>
    <row r="36" spans="1:10" ht="12.75">
      <c r="A36" s="144"/>
      <c r="B36" s="144"/>
      <c r="C36" s="144"/>
      <c r="D36" s="144"/>
      <c r="E36" s="144"/>
      <c r="F36" s="144"/>
      <c r="G36" s="144"/>
      <c r="H36" s="144"/>
      <c r="I36" s="144"/>
      <c r="J36" s="144"/>
    </row>
    <row r="37" spans="1:10" ht="12.75">
      <c r="A37" s="147"/>
      <c r="B37" s="147"/>
      <c r="C37" s="147"/>
      <c r="D37" s="147"/>
      <c r="E37" s="147"/>
      <c r="F37" s="147"/>
      <c r="G37" s="147"/>
      <c r="H37" s="147"/>
      <c r="I37" s="147"/>
      <c r="J37" s="147"/>
    </row>
    <row r="38" spans="1:10" ht="12.75">
      <c r="A38" s="147"/>
      <c r="B38" s="147"/>
      <c r="C38" s="147"/>
      <c r="D38" s="147"/>
      <c r="E38" s="147"/>
      <c r="F38" s="147"/>
      <c r="G38" s="147"/>
      <c r="H38" s="147"/>
      <c r="I38" s="147"/>
      <c r="J38" s="147"/>
    </row>
  </sheetData>
  <sheetProtection/>
  <mergeCells count="4">
    <mergeCell ref="A8:J8"/>
    <mergeCell ref="A9:J9"/>
    <mergeCell ref="A10:J10"/>
    <mergeCell ref="A11:J11"/>
  </mergeCells>
  <hyperlinks>
    <hyperlink ref="F7" r:id="rId1" display="ISP Rate Calculation Instructions"/>
  </hyperlinks>
  <printOptions/>
  <pageMargins left="0.7" right="0.7" top="0.75" bottom="0.75" header="0.3" footer="0.3"/>
  <pageSetup horizontalDpi="600" verticalDpi="600" orientation="landscape" r:id="rId3"/>
  <headerFooter>
    <oddFooter>&amp;L&amp;"Arial,Regular"&amp;8 12/09/10&amp;C&amp;"Arial,Regular"&amp;8Questions? Contact: isp@yale.edu&amp;R&amp;"Arial,Regular"&amp;8Page &amp;P 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D71"/>
  <sheetViews>
    <sheetView zoomScalePageLayoutView="0" workbookViewId="0" topLeftCell="A1">
      <selection activeCell="A12" sqref="A12:G12"/>
    </sheetView>
  </sheetViews>
  <sheetFormatPr defaultColWidth="11.375" defaultRowHeight="12.75"/>
  <cols>
    <col min="1" max="1" width="17.375" style="8" customWidth="1"/>
    <col min="2" max="2" width="11.375" style="8" customWidth="1"/>
    <col min="3" max="3" width="35.25390625" style="8" customWidth="1"/>
    <col min="4" max="6" width="14.25390625" style="75" customWidth="1"/>
    <col min="7" max="9" width="14.25390625" style="77" bestFit="1" customWidth="1"/>
    <col min="10" max="10" width="14.25390625" style="77" customWidth="1"/>
    <col min="11" max="161" width="11.375" style="5" customWidth="1"/>
    <col min="162" max="16384" width="11.375" style="8" customWidth="1"/>
  </cols>
  <sheetData>
    <row r="1" ht="12.75"/>
    <row r="2" ht="12.75"/>
    <row r="3" spans="8:10" ht="12.75">
      <c r="H3" s="196"/>
      <c r="I3" s="196"/>
      <c r="J3" s="196"/>
    </row>
    <row r="4" spans="1:10" ht="7.5" customHeight="1">
      <c r="A4" s="4"/>
      <c r="G4" s="196"/>
      <c r="H4" s="196"/>
      <c r="I4" s="196"/>
      <c r="J4" s="196"/>
    </row>
    <row r="5" spans="1:10" ht="18">
      <c r="A5" s="197" t="s">
        <v>100</v>
      </c>
      <c r="B5" s="198"/>
      <c r="C5" s="198"/>
      <c r="D5" s="198"/>
      <c r="E5" s="198"/>
      <c r="F5" s="198"/>
      <c r="G5" s="198"/>
      <c r="H5" s="199"/>
      <c r="I5" s="199"/>
      <c r="J5" s="66"/>
    </row>
    <row r="6" spans="1:10" ht="18">
      <c r="A6" s="260" t="s">
        <v>103</v>
      </c>
      <c r="B6" s="261"/>
      <c r="C6" s="261"/>
      <c r="D6" s="261"/>
      <c r="E6" s="261"/>
      <c r="F6" s="261"/>
      <c r="G6" s="261"/>
      <c r="H6" s="6"/>
      <c r="I6" s="6"/>
      <c r="J6" s="5"/>
    </row>
    <row r="7" spans="1:10" ht="12.75">
      <c r="A7" s="231" t="s">
        <v>229</v>
      </c>
      <c r="B7" s="238"/>
      <c r="C7" s="5"/>
      <c r="D7" s="201" t="s">
        <v>195</v>
      </c>
      <c r="E7" s="202" t="s">
        <v>196</v>
      </c>
      <c r="F7" s="200"/>
      <c r="G7" s="200"/>
      <c r="H7" s="70"/>
      <c r="I7" s="70"/>
      <c r="J7" s="200"/>
    </row>
    <row r="8" spans="1:10" ht="12.75">
      <c r="A8" s="275" t="s">
        <v>72</v>
      </c>
      <c r="B8" s="276"/>
      <c r="C8" s="276"/>
      <c r="D8" s="276"/>
      <c r="E8" s="276"/>
      <c r="F8" s="276"/>
      <c r="G8" s="276"/>
      <c r="H8" s="3"/>
      <c r="I8" s="3"/>
      <c r="J8" s="5"/>
    </row>
    <row r="9" spans="1:10" ht="12.75">
      <c r="A9" s="277" t="str">
        <f>'[1]1410 FR.14A '!A8:I8</f>
        <v>(A) ISP Name:</v>
      </c>
      <c r="B9" s="278"/>
      <c r="C9" s="278"/>
      <c r="D9" s="278"/>
      <c r="E9" s="278"/>
      <c r="F9" s="278"/>
      <c r="G9" s="278"/>
      <c r="H9" s="6"/>
      <c r="I9" s="6"/>
      <c r="J9" s="5"/>
    </row>
    <row r="10" spans="1:10" ht="12.75">
      <c r="A10" s="277" t="str">
        <f>'[1]1410 FR.14A '!A9:I9</f>
        <v>(A) SSI:</v>
      </c>
      <c r="B10" s="278"/>
      <c r="C10" s="278"/>
      <c r="D10" s="278"/>
      <c r="E10" s="278"/>
      <c r="F10" s="278"/>
      <c r="G10" s="278"/>
      <c r="H10" s="6"/>
      <c r="I10" s="6"/>
      <c r="J10" s="5"/>
    </row>
    <row r="11" spans="1:10" ht="12.75">
      <c r="A11" s="279" t="s">
        <v>180</v>
      </c>
      <c r="B11" s="280"/>
      <c r="C11" s="280"/>
      <c r="D11" s="280"/>
      <c r="E11" s="280"/>
      <c r="F11" s="280"/>
      <c r="G11" s="280"/>
      <c r="H11" s="6"/>
      <c r="I11" s="6"/>
      <c r="J11" s="5"/>
    </row>
    <row r="12" spans="1:10" ht="12.75">
      <c r="A12" s="277"/>
      <c r="B12" s="278"/>
      <c r="C12" s="278"/>
      <c r="D12" s="278"/>
      <c r="E12" s="278"/>
      <c r="F12" s="278"/>
      <c r="G12" s="278"/>
      <c r="H12" s="6"/>
      <c r="I12" s="6"/>
      <c r="J12" s="5"/>
    </row>
    <row r="13" spans="1:10" ht="12.75">
      <c r="A13" s="23"/>
      <c r="B13" s="24"/>
      <c r="C13" s="24"/>
      <c r="D13" s="38" t="s">
        <v>69</v>
      </c>
      <c r="E13" s="38" t="s">
        <v>69</v>
      </c>
      <c r="F13" s="38" t="s">
        <v>69</v>
      </c>
      <c r="G13" s="38" t="s">
        <v>69</v>
      </c>
      <c r="H13" s="38" t="s">
        <v>69</v>
      </c>
      <c r="I13" s="38" t="s">
        <v>69</v>
      </c>
      <c r="J13" s="249"/>
    </row>
    <row r="14" spans="1:10" ht="12.75">
      <c r="A14" s="23"/>
      <c r="B14" s="24"/>
      <c r="C14" s="24"/>
      <c r="D14" s="39" t="s">
        <v>68</v>
      </c>
      <c r="E14" s="39" t="s">
        <v>68</v>
      </c>
      <c r="F14" s="39" t="s">
        <v>68</v>
      </c>
      <c r="G14" s="39" t="s">
        <v>68</v>
      </c>
      <c r="H14" s="39" t="s">
        <v>68</v>
      </c>
      <c r="I14" s="39" t="s">
        <v>68</v>
      </c>
      <c r="J14" s="249"/>
    </row>
    <row r="15" spans="1:10" ht="12.75">
      <c r="A15" s="203"/>
      <c r="B15" s="15"/>
      <c r="C15" s="15"/>
      <c r="D15" s="53">
        <v>2009</v>
      </c>
      <c r="E15" s="53">
        <v>2010</v>
      </c>
      <c r="F15" s="53">
        <v>2011</v>
      </c>
      <c r="G15" s="53">
        <v>2012</v>
      </c>
      <c r="H15" s="53">
        <v>2013</v>
      </c>
      <c r="I15" s="53">
        <v>2014</v>
      </c>
      <c r="J15" s="250"/>
    </row>
    <row r="16" spans="1:10" ht="12.75">
      <c r="A16" s="1" t="s">
        <v>73</v>
      </c>
      <c r="B16" s="2" t="s">
        <v>75</v>
      </c>
      <c r="C16" s="3"/>
      <c r="D16" s="40"/>
      <c r="E16" s="40"/>
      <c r="F16" s="40"/>
      <c r="G16" s="40"/>
      <c r="H16" s="40"/>
      <c r="I16" s="40"/>
      <c r="J16" s="251"/>
    </row>
    <row r="17" spans="1:10" ht="12.75">
      <c r="A17" s="4" t="s">
        <v>74</v>
      </c>
      <c r="B17" s="5" t="s">
        <v>76</v>
      </c>
      <c r="C17" s="6"/>
      <c r="D17" s="40"/>
      <c r="E17" s="40"/>
      <c r="F17" s="40"/>
      <c r="G17" s="40"/>
      <c r="H17" s="40"/>
      <c r="I17" s="40"/>
      <c r="J17" s="251"/>
    </row>
    <row r="18" spans="1:10" ht="12.75">
      <c r="A18" s="4" t="s">
        <v>91</v>
      </c>
      <c r="B18" s="5"/>
      <c r="C18" s="6"/>
      <c r="D18" s="40"/>
      <c r="E18" s="40"/>
      <c r="F18" s="40"/>
      <c r="G18" s="40"/>
      <c r="H18" s="40"/>
      <c r="I18" s="40"/>
      <c r="J18" s="251"/>
    </row>
    <row r="19" spans="1:10" ht="12.75">
      <c r="A19" s="4" t="s">
        <v>77</v>
      </c>
      <c r="B19" s="5" t="s">
        <v>79</v>
      </c>
      <c r="C19" s="6"/>
      <c r="D19" s="40"/>
      <c r="E19" s="40"/>
      <c r="F19" s="40"/>
      <c r="G19" s="40"/>
      <c r="H19" s="40"/>
      <c r="I19" s="40"/>
      <c r="J19" s="251"/>
    </row>
    <row r="20" spans="1:10" ht="12.75">
      <c r="A20" s="18" t="s">
        <v>78</v>
      </c>
      <c r="B20" s="5"/>
      <c r="C20" s="6"/>
      <c r="D20" s="41">
        <f aca="true" t="shared" si="0" ref="D20:I20">SUM(D16:D19)</f>
        <v>0</v>
      </c>
      <c r="E20" s="41">
        <f t="shared" si="0"/>
        <v>0</v>
      </c>
      <c r="F20" s="41">
        <f t="shared" si="0"/>
        <v>0</v>
      </c>
      <c r="G20" s="41">
        <f t="shared" si="0"/>
        <v>0</v>
      </c>
      <c r="H20" s="41">
        <f t="shared" si="0"/>
        <v>0</v>
      </c>
      <c r="I20" s="41">
        <f t="shared" si="0"/>
        <v>0</v>
      </c>
      <c r="J20" s="196"/>
    </row>
    <row r="21" spans="1:10" ht="12.75">
      <c r="A21" s="4"/>
      <c r="B21" s="5"/>
      <c r="C21" s="6"/>
      <c r="D21" s="42"/>
      <c r="E21" s="46"/>
      <c r="F21" s="46"/>
      <c r="G21" s="51"/>
      <c r="H21" s="51"/>
      <c r="I21" s="51"/>
      <c r="J21" s="196"/>
    </row>
    <row r="22" spans="1:10" ht="12.75">
      <c r="A22" s="7" t="s">
        <v>64</v>
      </c>
      <c r="C22" s="5"/>
      <c r="D22" s="45"/>
      <c r="E22" s="45"/>
      <c r="F22" s="45"/>
      <c r="G22" s="45"/>
      <c r="H22" s="45"/>
      <c r="I22" s="45"/>
      <c r="J22" s="252"/>
    </row>
    <row r="23" spans="1:10" ht="9.75" customHeight="1">
      <c r="A23" s="4"/>
      <c r="B23" s="5"/>
      <c r="C23" s="6"/>
      <c r="D23" s="44"/>
      <c r="E23" s="46"/>
      <c r="F23" s="46"/>
      <c r="G23" s="51"/>
      <c r="H23" s="51"/>
      <c r="I23" s="51"/>
      <c r="J23" s="196"/>
    </row>
    <row r="24" spans="1:10" ht="12.75">
      <c r="A24" s="7" t="s">
        <v>83</v>
      </c>
      <c r="B24" s="10"/>
      <c r="C24" s="30"/>
      <c r="D24" s="45">
        <f aca="true" t="shared" si="1" ref="D24:I24">D20-D22</f>
        <v>0</v>
      </c>
      <c r="E24" s="45">
        <f t="shared" si="1"/>
        <v>0</v>
      </c>
      <c r="F24" s="45">
        <f t="shared" si="1"/>
        <v>0</v>
      </c>
      <c r="G24" s="45">
        <f t="shared" si="1"/>
        <v>0</v>
      </c>
      <c r="H24" s="45">
        <f t="shared" si="1"/>
        <v>0</v>
      </c>
      <c r="I24" s="45">
        <f t="shared" si="1"/>
        <v>0</v>
      </c>
      <c r="J24" s="252"/>
    </row>
    <row r="25" spans="1:10" ht="9.75" customHeight="1">
      <c r="A25" s="4"/>
      <c r="B25" s="5"/>
      <c r="C25" s="6"/>
      <c r="D25" s="46"/>
      <c r="E25" s="46"/>
      <c r="F25" s="46"/>
      <c r="G25" s="51"/>
      <c r="H25" s="51"/>
      <c r="I25" s="51"/>
      <c r="J25" s="196"/>
    </row>
    <row r="26" spans="1:10" ht="12.75">
      <c r="A26" s="9" t="s">
        <v>88</v>
      </c>
      <c r="B26" s="10" t="s">
        <v>226</v>
      </c>
      <c r="C26" s="6"/>
      <c r="D26" s="46"/>
      <c r="E26" s="46"/>
      <c r="F26" s="46"/>
      <c r="G26" s="51"/>
      <c r="H26" s="51"/>
      <c r="I26" s="51"/>
      <c r="J26" s="196"/>
    </row>
    <row r="27" spans="1:10" ht="12.75">
      <c r="A27" s="11" t="s">
        <v>61</v>
      </c>
      <c r="B27" s="5" t="s">
        <v>210</v>
      </c>
      <c r="C27" s="6"/>
      <c r="D27" s="40"/>
      <c r="E27" s="40"/>
      <c r="F27" s="40"/>
      <c r="G27" s="40"/>
      <c r="H27" s="40"/>
      <c r="I27" s="40"/>
      <c r="J27" s="251"/>
    </row>
    <row r="28" spans="1:10" ht="12.75">
      <c r="A28" s="11">
        <v>820800</v>
      </c>
      <c r="B28" s="5" t="s">
        <v>14</v>
      </c>
      <c r="C28" s="6"/>
      <c r="D28" s="40"/>
      <c r="E28" s="40"/>
      <c r="F28" s="40"/>
      <c r="G28" s="40"/>
      <c r="H28" s="40"/>
      <c r="I28" s="40"/>
      <c r="J28" s="251"/>
    </row>
    <row r="29" spans="1:10" ht="12.75">
      <c r="A29" s="11">
        <v>831700</v>
      </c>
      <c r="B29" s="5" t="s">
        <v>19</v>
      </c>
      <c r="C29" s="6"/>
      <c r="D29" s="40"/>
      <c r="E29" s="40"/>
      <c r="F29" s="40"/>
      <c r="G29" s="40"/>
      <c r="H29" s="40"/>
      <c r="I29" s="40"/>
      <c r="J29" s="251"/>
    </row>
    <row r="30" spans="1:10" ht="12.75">
      <c r="A30" s="11">
        <v>832300</v>
      </c>
      <c r="B30" s="5" t="s">
        <v>11</v>
      </c>
      <c r="C30" s="6"/>
      <c r="D30" s="40"/>
      <c r="E30" s="40"/>
      <c r="F30" s="40"/>
      <c r="G30" s="40"/>
      <c r="H30" s="40"/>
      <c r="I30" s="40"/>
      <c r="J30" s="251"/>
    </row>
    <row r="31" spans="1:10" ht="12.75">
      <c r="A31" s="11">
        <v>832500</v>
      </c>
      <c r="B31" s="5" t="s">
        <v>12</v>
      </c>
      <c r="C31" s="6"/>
      <c r="D31" s="40"/>
      <c r="E31" s="40"/>
      <c r="F31" s="40"/>
      <c r="G31" s="40"/>
      <c r="H31" s="40"/>
      <c r="I31" s="40"/>
      <c r="J31" s="251"/>
    </row>
    <row r="32" spans="1:10" ht="12.75">
      <c r="A32" s="11">
        <v>833300</v>
      </c>
      <c r="B32" s="5" t="s">
        <v>62</v>
      </c>
      <c r="C32" s="6"/>
      <c r="D32" s="40"/>
      <c r="E32" s="40"/>
      <c r="F32" s="40"/>
      <c r="G32" s="40"/>
      <c r="H32" s="40"/>
      <c r="I32" s="40"/>
      <c r="J32" s="251"/>
    </row>
    <row r="33" spans="1:10" ht="12.75">
      <c r="A33" s="11">
        <v>873000</v>
      </c>
      <c r="B33" s="5" t="s">
        <v>15</v>
      </c>
      <c r="C33" s="6"/>
      <c r="D33" s="40"/>
      <c r="E33" s="40"/>
      <c r="F33" s="40"/>
      <c r="G33" s="40"/>
      <c r="H33" s="40"/>
      <c r="I33" s="40"/>
      <c r="J33" s="251"/>
    </row>
    <row r="34" spans="1:10" ht="12.75">
      <c r="A34" s="11" t="s">
        <v>0</v>
      </c>
      <c r="B34" s="5" t="s">
        <v>16</v>
      </c>
      <c r="C34" s="6"/>
      <c r="D34" s="40"/>
      <c r="E34" s="40"/>
      <c r="F34" s="40"/>
      <c r="G34" s="40"/>
      <c r="H34" s="40"/>
      <c r="I34" s="40"/>
      <c r="J34" s="251"/>
    </row>
    <row r="35" spans="1:10" ht="12.75">
      <c r="A35" s="11" t="s">
        <v>2</v>
      </c>
      <c r="B35" s="5" t="s">
        <v>17</v>
      </c>
      <c r="C35" s="6"/>
      <c r="D35" s="40"/>
      <c r="E35" s="40"/>
      <c r="F35" s="40"/>
      <c r="G35" s="40"/>
      <c r="H35" s="40"/>
      <c r="I35" s="40"/>
      <c r="J35" s="251"/>
    </row>
    <row r="36" spans="1:10" ht="12.75">
      <c r="A36" s="12" t="s">
        <v>3</v>
      </c>
      <c r="B36" s="13" t="s">
        <v>22</v>
      </c>
      <c r="C36" s="14"/>
      <c r="D36" s="40"/>
      <c r="E36" s="40"/>
      <c r="F36" s="40"/>
      <c r="G36" s="40"/>
      <c r="H36" s="40"/>
      <c r="I36" s="40"/>
      <c r="J36" s="251"/>
    </row>
    <row r="37" spans="1:10" ht="12.75">
      <c r="A37" s="11">
        <v>911000</v>
      </c>
      <c r="B37" s="5" t="s">
        <v>13</v>
      </c>
      <c r="C37" s="6"/>
      <c r="D37" s="40"/>
      <c r="E37" s="40"/>
      <c r="F37" s="40"/>
      <c r="G37" s="40"/>
      <c r="H37" s="40"/>
      <c r="I37" s="40"/>
      <c r="J37" s="251"/>
    </row>
    <row r="38" spans="1:10" ht="12.75">
      <c r="A38" s="11">
        <v>911100</v>
      </c>
      <c r="B38" s="5" t="s">
        <v>18</v>
      </c>
      <c r="C38" s="6"/>
      <c r="D38" s="40"/>
      <c r="E38" s="40"/>
      <c r="F38" s="40"/>
      <c r="G38" s="40"/>
      <c r="H38" s="40"/>
      <c r="I38" s="40"/>
      <c r="J38" s="251"/>
    </row>
    <row r="39" spans="1:10" ht="12.75">
      <c r="A39" s="11">
        <v>911200</v>
      </c>
      <c r="B39" s="5" t="s">
        <v>211</v>
      </c>
      <c r="C39" s="6"/>
      <c r="D39" s="40"/>
      <c r="E39" s="40"/>
      <c r="F39" s="40"/>
      <c r="G39" s="40"/>
      <c r="H39" s="40"/>
      <c r="I39" s="40"/>
      <c r="J39" s="251"/>
    </row>
    <row r="40" spans="1:10" ht="12.75">
      <c r="A40" s="11">
        <v>936000</v>
      </c>
      <c r="B40" s="5" t="s">
        <v>212</v>
      </c>
      <c r="C40" s="6"/>
      <c r="D40" s="40"/>
      <c r="E40" s="40"/>
      <c r="F40" s="40"/>
      <c r="G40" s="40"/>
      <c r="H40" s="40"/>
      <c r="I40" s="40"/>
      <c r="J40" s="251"/>
    </row>
    <row r="41" spans="1:10" ht="12.75">
      <c r="A41" s="22" t="s">
        <v>65</v>
      </c>
      <c r="B41" s="15"/>
      <c r="C41" s="16"/>
      <c r="D41" s="41">
        <f aca="true" t="shared" si="2" ref="D41:I41">SUM(D27:D40)</f>
        <v>0</v>
      </c>
      <c r="E41" s="41">
        <f t="shared" si="2"/>
        <v>0</v>
      </c>
      <c r="F41" s="41">
        <f t="shared" si="2"/>
        <v>0</v>
      </c>
      <c r="G41" s="41">
        <f t="shared" si="2"/>
        <v>0</v>
      </c>
      <c r="H41" s="41">
        <f t="shared" si="2"/>
        <v>0</v>
      </c>
      <c r="I41" s="41">
        <f t="shared" si="2"/>
        <v>0</v>
      </c>
      <c r="J41" s="196"/>
    </row>
    <row r="42" spans="1:10" ht="12.75">
      <c r="A42" s="191" t="s">
        <v>8</v>
      </c>
      <c r="B42" s="2"/>
      <c r="C42" s="3"/>
      <c r="D42" s="46"/>
      <c r="E42" s="46"/>
      <c r="F42" s="46"/>
      <c r="G42" s="51"/>
      <c r="H42" s="51"/>
      <c r="I42" s="51"/>
      <c r="J42" s="196"/>
    </row>
    <row r="43" spans="1:10" ht="12.75">
      <c r="A43" s="11">
        <v>477051</v>
      </c>
      <c r="B43" s="5" t="s">
        <v>205</v>
      </c>
      <c r="C43" s="6"/>
      <c r="D43" s="46"/>
      <c r="E43" s="46"/>
      <c r="F43" s="46"/>
      <c r="G43" s="46"/>
      <c r="H43" s="46"/>
      <c r="I43" s="46"/>
      <c r="J43" s="252"/>
    </row>
    <row r="44" spans="1:10" ht="12.75">
      <c r="A44" s="11">
        <v>510007</v>
      </c>
      <c r="B44" s="5" t="s">
        <v>204</v>
      </c>
      <c r="C44" s="6"/>
      <c r="D44" s="46"/>
      <c r="E44" s="46"/>
      <c r="F44" s="46"/>
      <c r="G44" s="46"/>
      <c r="H44" s="46"/>
      <c r="I44" s="46"/>
      <c r="J44" s="252"/>
    </row>
    <row r="45" spans="1:10" ht="12.75">
      <c r="A45" s="11">
        <v>741000</v>
      </c>
      <c r="B45" s="5" t="s">
        <v>20</v>
      </c>
      <c r="C45" s="6"/>
      <c r="D45" s="46"/>
      <c r="E45" s="46"/>
      <c r="F45" s="46"/>
      <c r="G45" s="46"/>
      <c r="H45" s="46"/>
      <c r="I45" s="46"/>
      <c r="J45" s="252"/>
    </row>
    <row r="46" spans="1:10" ht="12.75">
      <c r="A46" s="11" t="s">
        <v>52</v>
      </c>
      <c r="B46" s="5" t="s">
        <v>24</v>
      </c>
      <c r="C46" s="6"/>
      <c r="D46" s="46"/>
      <c r="E46" s="46"/>
      <c r="F46" s="46"/>
      <c r="G46" s="46"/>
      <c r="H46" s="46"/>
      <c r="I46" s="46"/>
      <c r="J46" s="252"/>
    </row>
    <row r="47" spans="1:10" ht="12.75">
      <c r="A47" s="11" t="s">
        <v>54</v>
      </c>
      <c r="B47" s="5" t="s">
        <v>21</v>
      </c>
      <c r="C47" s="6"/>
      <c r="D47" s="46"/>
      <c r="E47" s="46"/>
      <c r="F47" s="46"/>
      <c r="G47" s="46"/>
      <c r="H47" s="46"/>
      <c r="I47" s="46"/>
      <c r="J47" s="252"/>
    </row>
    <row r="48" spans="1:10" ht="12.75">
      <c r="A48" s="11">
        <v>912100</v>
      </c>
      <c r="B48" s="5" t="s">
        <v>213</v>
      </c>
      <c r="C48" s="6"/>
      <c r="D48" s="46"/>
      <c r="E48" s="46"/>
      <c r="F48" s="46"/>
      <c r="G48" s="46"/>
      <c r="H48" s="46"/>
      <c r="I48" s="46"/>
      <c r="J48" s="252"/>
    </row>
    <row r="49" spans="1:10" ht="12.75">
      <c r="A49" s="11">
        <v>941000</v>
      </c>
      <c r="B49" s="5" t="s">
        <v>214</v>
      </c>
      <c r="C49" s="6"/>
      <c r="D49" s="46"/>
      <c r="E49" s="46"/>
      <c r="F49" s="46"/>
      <c r="G49" s="46"/>
      <c r="H49" s="46"/>
      <c r="I49" s="46"/>
      <c r="J49" s="252"/>
    </row>
    <row r="50" spans="1:10" ht="12.75">
      <c r="A50" s="11" t="s">
        <v>93</v>
      </c>
      <c r="B50" s="5" t="s">
        <v>92</v>
      </c>
      <c r="C50" s="6"/>
      <c r="D50" s="46">
        <f aca="true" t="shared" si="3" ref="D50:I50">-D18</f>
        <v>0</v>
      </c>
      <c r="E50" s="46">
        <f t="shared" si="3"/>
        <v>0</v>
      </c>
      <c r="F50" s="46">
        <f t="shared" si="3"/>
        <v>0</v>
      </c>
      <c r="G50" s="46">
        <f t="shared" si="3"/>
        <v>0</v>
      </c>
      <c r="H50" s="46">
        <f t="shared" si="3"/>
        <v>0</v>
      </c>
      <c r="I50" s="46">
        <f t="shared" si="3"/>
        <v>0</v>
      </c>
      <c r="J50" s="252"/>
    </row>
    <row r="51" spans="1:10" ht="12.75">
      <c r="A51" s="11" t="s">
        <v>134</v>
      </c>
      <c r="B51" s="5" t="s">
        <v>135</v>
      </c>
      <c r="C51" s="6"/>
      <c r="D51" s="40"/>
      <c r="E51" s="40"/>
      <c r="F51" s="40"/>
      <c r="G51" s="50"/>
      <c r="H51" s="50"/>
      <c r="I51" s="50"/>
      <c r="J51" s="253"/>
    </row>
    <row r="52" spans="1:160" ht="12.75">
      <c r="A52" s="18" t="s">
        <v>66</v>
      </c>
      <c r="B52" s="5"/>
      <c r="C52" s="6"/>
      <c r="D52" s="41">
        <f aca="true" t="shared" si="4" ref="D52:I52">SUM(D43:D51)</f>
        <v>0</v>
      </c>
      <c r="E52" s="41">
        <f t="shared" si="4"/>
        <v>0</v>
      </c>
      <c r="F52" s="41">
        <f t="shared" si="4"/>
        <v>0</v>
      </c>
      <c r="G52" s="41">
        <f t="shared" si="4"/>
        <v>0</v>
      </c>
      <c r="H52" s="41">
        <f t="shared" si="4"/>
        <v>0</v>
      </c>
      <c r="I52" s="41">
        <f t="shared" si="4"/>
        <v>0</v>
      </c>
      <c r="J52" s="196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</row>
    <row r="53" spans="1:10" ht="12.75">
      <c r="A53" s="7" t="s">
        <v>7</v>
      </c>
      <c r="C53" s="6"/>
      <c r="D53" s="46"/>
      <c r="E53" s="46"/>
      <c r="F53" s="46"/>
      <c r="G53" s="51"/>
      <c r="H53" s="51"/>
      <c r="I53" s="51"/>
      <c r="J53" s="196"/>
    </row>
    <row r="54" spans="1:10" ht="12.75">
      <c r="A54" s="4" t="s">
        <v>9</v>
      </c>
      <c r="C54" s="6"/>
      <c r="D54" s="40"/>
      <c r="E54" s="40"/>
      <c r="F54" s="40"/>
      <c r="G54" s="40"/>
      <c r="H54" s="40"/>
      <c r="I54" s="40"/>
      <c r="J54" s="251"/>
    </row>
    <row r="55" spans="1:10" ht="12.75">
      <c r="A55" s="4" t="s">
        <v>5</v>
      </c>
      <c r="C55" s="6"/>
      <c r="D55" s="40"/>
      <c r="E55" s="40"/>
      <c r="F55" s="40"/>
      <c r="G55" s="40"/>
      <c r="H55" s="40"/>
      <c r="I55" s="40"/>
      <c r="J55" s="251"/>
    </row>
    <row r="56" spans="1:10" ht="12.75">
      <c r="A56" s="4" t="s">
        <v>23</v>
      </c>
      <c r="C56" s="6"/>
      <c r="D56" s="40"/>
      <c r="E56" s="40"/>
      <c r="F56" s="40"/>
      <c r="G56" s="40"/>
      <c r="H56" s="40"/>
      <c r="I56" s="40"/>
      <c r="J56" s="251"/>
    </row>
    <row r="57" spans="1:10" ht="12.75">
      <c r="A57" s="21" t="s">
        <v>10</v>
      </c>
      <c r="C57" s="6"/>
      <c r="D57" s="40"/>
      <c r="E57" s="40"/>
      <c r="F57" s="40"/>
      <c r="G57" s="40"/>
      <c r="H57" s="40"/>
      <c r="I57" s="40"/>
      <c r="J57" s="251"/>
    </row>
    <row r="58" spans="1:10" ht="12.75">
      <c r="A58" s="4" t="s">
        <v>6</v>
      </c>
      <c r="C58" s="6"/>
      <c r="D58" s="40"/>
      <c r="E58" s="40"/>
      <c r="F58" s="40"/>
      <c r="G58" s="40"/>
      <c r="H58" s="40"/>
      <c r="I58" s="40"/>
      <c r="J58" s="251"/>
    </row>
    <row r="59" spans="1:10" ht="12.75">
      <c r="A59" s="4" t="s">
        <v>208</v>
      </c>
      <c r="C59" s="6"/>
      <c r="D59" s="40"/>
      <c r="E59" s="40"/>
      <c r="F59" s="40"/>
      <c r="G59" s="40"/>
      <c r="H59" s="40"/>
      <c r="I59" s="40"/>
      <c r="J59" s="251"/>
    </row>
    <row r="60" spans="1:10" ht="12.75">
      <c r="A60" s="18" t="s">
        <v>67</v>
      </c>
      <c r="C60" s="6"/>
      <c r="D60" s="41">
        <f aca="true" t="shared" si="5" ref="D60:I60">SUM(D54:D59)</f>
        <v>0</v>
      </c>
      <c r="E60" s="41">
        <f t="shared" si="5"/>
        <v>0</v>
      </c>
      <c r="F60" s="41">
        <f t="shared" si="5"/>
        <v>0</v>
      </c>
      <c r="G60" s="41">
        <f t="shared" si="5"/>
        <v>0</v>
      </c>
      <c r="H60" s="41">
        <f t="shared" si="5"/>
        <v>0</v>
      </c>
      <c r="I60" s="41">
        <f t="shared" si="5"/>
        <v>0</v>
      </c>
      <c r="J60" s="196"/>
    </row>
    <row r="61" spans="1:10" ht="13.5" thickBot="1">
      <c r="A61" s="7" t="s">
        <v>63</v>
      </c>
      <c r="B61" s="5"/>
      <c r="C61" s="6"/>
      <c r="D61" s="47">
        <f aca="true" t="shared" si="6" ref="D61:I61">D22-D41-D52+D60</f>
        <v>0</v>
      </c>
      <c r="E61" s="47">
        <f t="shared" si="6"/>
        <v>0</v>
      </c>
      <c r="F61" s="47">
        <f t="shared" si="6"/>
        <v>0</v>
      </c>
      <c r="G61" s="47">
        <f t="shared" si="6"/>
        <v>0</v>
      </c>
      <c r="H61" s="47">
        <f t="shared" si="6"/>
        <v>0</v>
      </c>
      <c r="I61" s="47">
        <f t="shared" si="6"/>
        <v>0</v>
      </c>
      <c r="J61" s="196"/>
    </row>
    <row r="62" spans="1:10" ht="13.5" thickTop="1">
      <c r="A62" s="7" t="s">
        <v>80</v>
      </c>
      <c r="B62" s="5"/>
      <c r="C62" s="6"/>
      <c r="D62" s="46">
        <f aca="true" t="shared" si="7" ref="D62:I62">D24+D41+D52-D60</f>
        <v>0</v>
      </c>
      <c r="E62" s="46">
        <f t="shared" si="7"/>
        <v>0</v>
      </c>
      <c r="F62" s="46">
        <f t="shared" si="7"/>
        <v>0</v>
      </c>
      <c r="G62" s="46">
        <f t="shared" si="7"/>
        <v>0</v>
      </c>
      <c r="H62" s="46">
        <f t="shared" si="7"/>
        <v>0</v>
      </c>
      <c r="I62" s="46">
        <f t="shared" si="7"/>
        <v>0</v>
      </c>
      <c r="J62" s="252"/>
    </row>
    <row r="63" spans="1:10" ht="12.75">
      <c r="A63" s="7" t="s">
        <v>197</v>
      </c>
      <c r="B63" s="5"/>
      <c r="C63" s="6"/>
      <c r="D63" s="48"/>
      <c r="E63" s="48"/>
      <c r="F63" s="40"/>
      <c r="G63" s="40"/>
      <c r="H63" s="40"/>
      <c r="I63" s="40"/>
      <c r="J63" s="251"/>
    </row>
    <row r="64" spans="1:10" ht="12.75">
      <c r="A64" s="7" t="s">
        <v>209</v>
      </c>
      <c r="B64" s="5"/>
      <c r="C64" s="6"/>
      <c r="D64" s="48"/>
      <c r="E64" s="48"/>
      <c r="F64" s="48"/>
      <c r="G64" s="48"/>
      <c r="H64" s="48"/>
      <c r="I64" s="48"/>
      <c r="J64" s="251"/>
    </row>
    <row r="65" spans="1:10" ht="12.75">
      <c r="A65" s="7" t="s">
        <v>207</v>
      </c>
      <c r="B65" s="5"/>
      <c r="C65" s="6"/>
      <c r="D65" s="48"/>
      <c r="E65" s="48"/>
      <c r="F65" s="48"/>
      <c r="G65" s="48"/>
      <c r="H65" s="48"/>
      <c r="I65" s="48"/>
      <c r="J65" s="251"/>
    </row>
    <row r="66" spans="1:10" ht="12.75">
      <c r="A66" s="7" t="s">
        <v>89</v>
      </c>
      <c r="B66" s="5"/>
      <c r="C66" s="6"/>
      <c r="D66" s="43"/>
      <c r="E66" s="45">
        <f>D67</f>
        <v>0</v>
      </c>
      <c r="F66" s="45">
        <f>E67</f>
        <v>0</v>
      </c>
      <c r="G66" s="45">
        <f>F67</f>
        <v>0</v>
      </c>
      <c r="H66" s="45">
        <f>G67</f>
        <v>0</v>
      </c>
      <c r="I66" s="45">
        <f>H67</f>
        <v>0</v>
      </c>
      <c r="J66" s="252"/>
    </row>
    <row r="67" spans="1:10" ht="13.5" thickBot="1">
      <c r="A67" s="35" t="s">
        <v>90</v>
      </c>
      <c r="B67" s="36"/>
      <c r="C67" s="37"/>
      <c r="D67" s="49">
        <f aca="true" t="shared" si="8" ref="D67:I67">D66+D64+D65+D62</f>
        <v>0</v>
      </c>
      <c r="E67" s="49">
        <f t="shared" si="8"/>
        <v>0</v>
      </c>
      <c r="F67" s="49">
        <f t="shared" si="8"/>
        <v>0</v>
      </c>
      <c r="G67" s="49">
        <f t="shared" si="8"/>
        <v>0</v>
      </c>
      <c r="H67" s="49">
        <f t="shared" si="8"/>
        <v>0</v>
      </c>
      <c r="I67" s="49">
        <f t="shared" si="8"/>
        <v>0</v>
      </c>
      <c r="J67" s="254"/>
    </row>
    <row r="68" spans="1:10" ht="13.5" thickTop="1">
      <c r="A68" s="192" t="s">
        <v>206</v>
      </c>
      <c r="B68" s="193"/>
      <c r="C68" s="194"/>
      <c r="D68" s="195" t="str">
        <f aca="true" t="shared" si="9" ref="D68:I68">IF(D67&gt;(D22/12*2),"Y","N")</f>
        <v>N</v>
      </c>
      <c r="E68" s="195" t="str">
        <f t="shared" si="9"/>
        <v>N</v>
      </c>
      <c r="F68" s="195" t="str">
        <f t="shared" si="9"/>
        <v>N</v>
      </c>
      <c r="G68" s="195" t="str">
        <f t="shared" si="9"/>
        <v>N</v>
      </c>
      <c r="H68" s="195" t="str">
        <f t="shared" si="9"/>
        <v>N</v>
      </c>
      <c r="I68" s="195" t="str">
        <f t="shared" si="9"/>
        <v>N</v>
      </c>
      <c r="J68" s="255"/>
    </row>
    <row r="69" spans="1:10" ht="12.75">
      <c r="A69" s="7" t="s">
        <v>81</v>
      </c>
      <c r="B69" s="5"/>
      <c r="C69" s="6"/>
      <c r="D69" s="48"/>
      <c r="E69" s="44">
        <f>D71</f>
        <v>0</v>
      </c>
      <c r="F69" s="44">
        <f>E71</f>
        <v>0</v>
      </c>
      <c r="G69" s="44">
        <f>F71</f>
        <v>0</v>
      </c>
      <c r="H69" s="44">
        <f>G71</f>
        <v>0</v>
      </c>
      <c r="I69" s="44">
        <f>H71</f>
        <v>0</v>
      </c>
      <c r="J69" s="252"/>
    </row>
    <row r="70" spans="1:10" ht="12.75">
      <c r="A70" s="7" t="s">
        <v>215</v>
      </c>
      <c r="B70" s="5"/>
      <c r="C70" s="6"/>
      <c r="D70" s="43"/>
      <c r="E70" s="52"/>
      <c r="F70" s="52"/>
      <c r="G70" s="43"/>
      <c r="H70" s="43"/>
      <c r="I70" s="43"/>
      <c r="J70" s="251"/>
    </row>
    <row r="71" spans="1:10" ht="13.5" thickBot="1">
      <c r="A71" s="58" t="s">
        <v>82</v>
      </c>
      <c r="B71" s="59"/>
      <c r="C71" s="60"/>
      <c r="D71" s="76">
        <f aca="true" t="shared" si="10" ref="D71:I71">D69+D24+D63+D65+D70</f>
        <v>0</v>
      </c>
      <c r="E71" s="76">
        <f t="shared" si="10"/>
        <v>0</v>
      </c>
      <c r="F71" s="76">
        <f t="shared" si="10"/>
        <v>0</v>
      </c>
      <c r="G71" s="76">
        <f t="shared" si="10"/>
        <v>0</v>
      </c>
      <c r="H71" s="76">
        <f t="shared" si="10"/>
        <v>0</v>
      </c>
      <c r="I71" s="76">
        <f t="shared" si="10"/>
        <v>0</v>
      </c>
      <c r="J71" s="256"/>
    </row>
    <row r="72" ht="13.5" thickTop="1"/>
  </sheetData>
  <sheetProtection selectLockedCells="1"/>
  <mergeCells count="6">
    <mergeCell ref="A6:G6"/>
    <mergeCell ref="A8:G8"/>
    <mergeCell ref="A9:G9"/>
    <mergeCell ref="A10:G10"/>
    <mergeCell ref="A11:G11"/>
    <mergeCell ref="A12:G12"/>
  </mergeCells>
  <hyperlinks>
    <hyperlink ref="E7" r:id="rId1" display="ISP Rate Calculation Instructions"/>
  </hyperlinks>
  <printOptions horizontalCentered="1"/>
  <pageMargins left="0.5" right="0" top="0.25" bottom="0.25" header="0.25" footer="0.25"/>
  <pageSetup fitToHeight="0" fitToWidth="1" horizontalDpi="1200" verticalDpi="1200" orientation="landscape" scale="74" r:id="rId3"/>
  <headerFooter alignWithMargins="0">
    <oddFooter>&amp;L&amp;"Arial,Regular"&amp;8 04/12/11&amp;C&amp;"Arial,Regular"&amp;8Questions? Contact: isp@yale.edu&amp;R&amp;8Page &amp;P of &amp;N</oddFooter>
  </headerFooter>
  <rowBreaks count="1" manualBreakCount="1">
    <brk id="41" max="25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E85"/>
  <sheetViews>
    <sheetView zoomScalePageLayoutView="0" workbookViewId="0" topLeftCell="A1">
      <selection activeCell="A8" sqref="A8:C8"/>
    </sheetView>
  </sheetViews>
  <sheetFormatPr defaultColWidth="9.00390625" defaultRowHeight="12.75"/>
  <cols>
    <col min="1" max="1" width="18.00390625" style="79" bestFit="1" customWidth="1"/>
    <col min="2" max="2" width="49.125" style="78" customWidth="1"/>
    <col min="3" max="3" width="14.25390625" style="79" bestFit="1" customWidth="1"/>
    <col min="4" max="16384" width="9.125" style="78" customWidth="1"/>
  </cols>
  <sheetData>
    <row r="4" ht="9.75" customHeight="1"/>
    <row r="5" spans="1:3" ht="18">
      <c r="A5" s="90" t="s">
        <v>101</v>
      </c>
      <c r="C5" s="88"/>
    </row>
    <row r="6" spans="1:3" ht="18">
      <c r="A6" s="89" t="s">
        <v>104</v>
      </c>
      <c r="C6" s="88"/>
    </row>
    <row r="7" spans="1:3" ht="12.75">
      <c r="A7" s="231" t="s">
        <v>227</v>
      </c>
      <c r="B7" s="239"/>
      <c r="C7" s="87"/>
    </row>
    <row r="8" spans="1:4" ht="12.75">
      <c r="A8" s="281" t="s">
        <v>58</v>
      </c>
      <c r="B8" s="282"/>
      <c r="C8" s="283"/>
      <c r="D8" s="228"/>
    </row>
    <row r="9" spans="1:3" ht="12.75">
      <c r="A9" s="86"/>
      <c r="B9" s="85"/>
      <c r="C9" s="84"/>
    </row>
    <row r="10" spans="1:3" ht="12.75">
      <c r="A10" s="83" t="s">
        <v>60</v>
      </c>
      <c r="B10" s="82" t="s">
        <v>59</v>
      </c>
      <c r="C10" s="81" t="s">
        <v>25</v>
      </c>
    </row>
    <row r="11" spans="1:3" ht="12.75">
      <c r="A11" s="165">
        <v>711350</v>
      </c>
      <c r="B11" s="168" t="s">
        <v>27</v>
      </c>
      <c r="C11" s="169" t="s">
        <v>26</v>
      </c>
    </row>
    <row r="12" spans="1:3" ht="12.75">
      <c r="A12" s="164">
        <v>711600</v>
      </c>
      <c r="B12" s="170" t="s">
        <v>28</v>
      </c>
      <c r="C12" s="171" t="s">
        <v>26</v>
      </c>
    </row>
    <row r="13" spans="1:3" ht="12.75">
      <c r="A13" s="164">
        <v>712300</v>
      </c>
      <c r="B13" s="170" t="s">
        <v>29</v>
      </c>
      <c r="C13" s="171" t="s">
        <v>26</v>
      </c>
    </row>
    <row r="14" spans="1:3" ht="12.75">
      <c r="A14" s="164">
        <v>721100</v>
      </c>
      <c r="B14" s="170" t="s">
        <v>30</v>
      </c>
      <c r="C14" s="171" t="s">
        <v>26</v>
      </c>
    </row>
    <row r="15" spans="1:3" ht="12.75">
      <c r="A15" s="164">
        <v>724500</v>
      </c>
      <c r="B15" s="170" t="s">
        <v>31</v>
      </c>
      <c r="C15" s="171" t="s">
        <v>26</v>
      </c>
    </row>
    <row r="16" spans="1:3" ht="12.75">
      <c r="A16" s="164" t="s">
        <v>61</v>
      </c>
      <c r="B16" s="80" t="s">
        <v>120</v>
      </c>
      <c r="C16" s="171" t="s">
        <v>26</v>
      </c>
    </row>
    <row r="17" spans="1:3" ht="12.75">
      <c r="A17" s="167">
        <v>820610</v>
      </c>
      <c r="B17" s="170" t="s">
        <v>139</v>
      </c>
      <c r="C17" s="171" t="s">
        <v>26</v>
      </c>
    </row>
    <row r="18" spans="1:3" ht="12.75">
      <c r="A18" s="164">
        <v>820615</v>
      </c>
      <c r="B18" s="170" t="s">
        <v>140</v>
      </c>
      <c r="C18" s="171" t="s">
        <v>26</v>
      </c>
    </row>
    <row r="19" spans="1:3" ht="12.75">
      <c r="A19" s="164">
        <v>820800</v>
      </c>
      <c r="B19" s="170" t="s">
        <v>32</v>
      </c>
      <c r="C19" s="171" t="s">
        <v>26</v>
      </c>
    </row>
    <row r="20" spans="1:3" ht="12.75">
      <c r="A20" s="167">
        <v>821280</v>
      </c>
      <c r="B20" s="170" t="s">
        <v>141</v>
      </c>
      <c r="C20" s="171" t="s">
        <v>26</v>
      </c>
    </row>
    <row r="21" spans="1:3" ht="12.75">
      <c r="A21" s="167">
        <v>821430</v>
      </c>
      <c r="B21" s="170" t="s">
        <v>142</v>
      </c>
      <c r="C21" s="171" t="s">
        <v>26</v>
      </c>
    </row>
    <row r="22" spans="1:3" ht="12.75">
      <c r="A22" s="164">
        <v>831700</v>
      </c>
      <c r="B22" s="170" t="s">
        <v>33</v>
      </c>
      <c r="C22" s="171" t="s">
        <v>26</v>
      </c>
    </row>
    <row r="23" spans="1:3" ht="12.75">
      <c r="A23" s="164">
        <v>832300</v>
      </c>
      <c r="B23" s="170" t="s">
        <v>34</v>
      </c>
      <c r="C23" s="171" t="s">
        <v>26</v>
      </c>
    </row>
    <row r="24" spans="1:3" ht="12.75">
      <c r="A24" s="164">
        <v>832500</v>
      </c>
      <c r="B24" s="170" t="s">
        <v>143</v>
      </c>
      <c r="C24" s="171" t="s">
        <v>26</v>
      </c>
    </row>
    <row r="25" spans="1:3" ht="12.75">
      <c r="A25" s="167">
        <v>832510</v>
      </c>
      <c r="B25" s="170" t="s">
        <v>144</v>
      </c>
      <c r="C25" s="171" t="s">
        <v>26</v>
      </c>
    </row>
    <row r="26" spans="1:4" ht="12.75">
      <c r="A26" s="164">
        <v>833300</v>
      </c>
      <c r="B26" s="170" t="s">
        <v>35</v>
      </c>
      <c r="C26" s="171" t="s">
        <v>26</v>
      </c>
      <c r="D26" s="228"/>
    </row>
    <row r="27" spans="1:3" ht="12.75">
      <c r="A27" s="164">
        <v>833700</v>
      </c>
      <c r="B27" s="170" t="s">
        <v>36</v>
      </c>
      <c r="C27" s="171" t="s">
        <v>26</v>
      </c>
    </row>
    <row r="28" spans="1:3" ht="12.75">
      <c r="A28" s="164">
        <v>834400</v>
      </c>
      <c r="B28" s="170" t="s">
        <v>119</v>
      </c>
      <c r="C28" s="171" t="s">
        <v>26</v>
      </c>
    </row>
    <row r="29" spans="1:3" ht="12.75">
      <c r="A29" s="164">
        <v>834410</v>
      </c>
      <c r="B29" s="170" t="s">
        <v>118</v>
      </c>
      <c r="C29" s="171" t="s">
        <v>26</v>
      </c>
    </row>
    <row r="30" spans="1:3" ht="12.75">
      <c r="A30" s="164">
        <v>834420</v>
      </c>
      <c r="B30" s="170" t="s">
        <v>117</v>
      </c>
      <c r="C30" s="171" t="s">
        <v>26</v>
      </c>
    </row>
    <row r="31" spans="1:3" ht="12.75">
      <c r="A31" s="164">
        <v>845120</v>
      </c>
      <c r="B31" s="170" t="s">
        <v>37</v>
      </c>
      <c r="C31" s="171" t="s">
        <v>26</v>
      </c>
    </row>
    <row r="32" spans="1:3" ht="12.75">
      <c r="A32" s="240" t="s">
        <v>225</v>
      </c>
      <c r="B32" s="241" t="s">
        <v>116</v>
      </c>
      <c r="C32" s="248" t="s">
        <v>26</v>
      </c>
    </row>
    <row r="33" spans="1:3" ht="12.75">
      <c r="A33" s="240">
        <v>850600</v>
      </c>
      <c r="B33" s="241" t="s">
        <v>115</v>
      </c>
      <c r="C33" s="171" t="s">
        <v>26</v>
      </c>
    </row>
    <row r="34" spans="1:3" ht="12.75">
      <c r="A34" s="240">
        <v>850610</v>
      </c>
      <c r="B34" s="241" t="s">
        <v>114</v>
      </c>
      <c r="C34" s="171" t="s">
        <v>26</v>
      </c>
    </row>
    <row r="35" spans="1:3" ht="12.75">
      <c r="A35" s="240">
        <v>850630</v>
      </c>
      <c r="B35" s="241" t="s">
        <v>113</v>
      </c>
      <c r="C35" s="171" t="s">
        <v>26</v>
      </c>
    </row>
    <row r="36" spans="1:3" ht="12.75">
      <c r="A36" s="240">
        <v>850900</v>
      </c>
      <c r="B36" s="241" t="s">
        <v>112</v>
      </c>
      <c r="C36" s="171" t="s">
        <v>26</v>
      </c>
    </row>
    <row r="37" spans="1:3" ht="12.75">
      <c r="A37" s="240" t="s">
        <v>52</v>
      </c>
      <c r="B37" s="242" t="s">
        <v>51</v>
      </c>
      <c r="C37" s="171" t="s">
        <v>26</v>
      </c>
    </row>
    <row r="38" spans="1:3" ht="12.75">
      <c r="A38" s="243">
        <v>871050</v>
      </c>
      <c r="B38" s="241" t="s">
        <v>146</v>
      </c>
      <c r="C38" s="171" t="s">
        <v>26</v>
      </c>
    </row>
    <row r="39" spans="1:3" ht="12.75">
      <c r="A39" s="243">
        <v>872050</v>
      </c>
      <c r="B39" s="241" t="s">
        <v>147</v>
      </c>
      <c r="C39" s="171" t="s">
        <v>26</v>
      </c>
    </row>
    <row r="40" spans="1:3" ht="12.75">
      <c r="A40" s="240">
        <v>873000</v>
      </c>
      <c r="B40" s="241" t="s">
        <v>148</v>
      </c>
      <c r="C40" s="171" t="s">
        <v>26</v>
      </c>
    </row>
    <row r="41" spans="1:3" ht="12.75">
      <c r="A41" s="243">
        <v>873001</v>
      </c>
      <c r="B41" s="241" t="s">
        <v>149</v>
      </c>
      <c r="C41" s="171" t="s">
        <v>26</v>
      </c>
    </row>
    <row r="42" spans="1:3" ht="12.75">
      <c r="A42" s="243">
        <v>874000</v>
      </c>
      <c r="B42" s="241" t="s">
        <v>150</v>
      </c>
      <c r="C42" s="171" t="s">
        <v>26</v>
      </c>
    </row>
    <row r="43" spans="1:3" ht="12.75">
      <c r="A43" s="243">
        <v>874001</v>
      </c>
      <c r="B43" s="241" t="s">
        <v>151</v>
      </c>
      <c r="C43" s="171" t="s">
        <v>26</v>
      </c>
    </row>
    <row r="44" spans="1:3" ht="12.75">
      <c r="A44" s="240">
        <v>876000</v>
      </c>
      <c r="B44" s="241" t="s">
        <v>152</v>
      </c>
      <c r="C44" s="171" t="s">
        <v>26</v>
      </c>
    </row>
    <row r="45" spans="1:3" ht="12.75">
      <c r="A45" s="243">
        <v>876001</v>
      </c>
      <c r="B45" s="241" t="s">
        <v>153</v>
      </c>
      <c r="C45" s="171" t="s">
        <v>26</v>
      </c>
    </row>
    <row r="46" spans="1:3" ht="12.75">
      <c r="A46" s="244" t="s">
        <v>54</v>
      </c>
      <c r="B46" s="245" t="s">
        <v>53</v>
      </c>
      <c r="C46" s="171" t="s">
        <v>26</v>
      </c>
    </row>
    <row r="47" spans="1:3" ht="12.75">
      <c r="A47" s="244" t="s">
        <v>38</v>
      </c>
      <c r="B47" s="241" t="s">
        <v>166</v>
      </c>
      <c r="C47" s="171" t="s">
        <v>26</v>
      </c>
    </row>
    <row r="48" spans="1:3" ht="12.75">
      <c r="A48" s="244" t="s">
        <v>39</v>
      </c>
      <c r="B48" s="241" t="s">
        <v>167</v>
      </c>
      <c r="C48" s="171" t="s">
        <v>26</v>
      </c>
    </row>
    <row r="49" spans="1:4" ht="12.75">
      <c r="A49" s="240">
        <v>882900</v>
      </c>
      <c r="B49" s="241" t="s">
        <v>224</v>
      </c>
      <c r="C49" s="171" t="s">
        <v>26</v>
      </c>
      <c r="D49" s="228"/>
    </row>
    <row r="50" spans="1:3" ht="12.75">
      <c r="A50" s="240">
        <v>894000</v>
      </c>
      <c r="B50" s="241" t="s">
        <v>154</v>
      </c>
      <c r="C50" s="171" t="s">
        <v>26</v>
      </c>
    </row>
    <row r="51" spans="1:3" ht="12.75">
      <c r="A51" s="240">
        <v>896500</v>
      </c>
      <c r="B51" s="241" t="s">
        <v>155</v>
      </c>
      <c r="C51" s="171" t="s">
        <v>26</v>
      </c>
    </row>
    <row r="52" spans="1:3" ht="12.75">
      <c r="A52" s="246">
        <v>899999</v>
      </c>
      <c r="B52" s="247" t="s">
        <v>111</v>
      </c>
      <c r="C52" s="173" t="s">
        <v>26</v>
      </c>
    </row>
    <row r="53" spans="1:4" ht="12.75">
      <c r="A53" s="240">
        <v>907000</v>
      </c>
      <c r="B53" s="241" t="s">
        <v>156</v>
      </c>
      <c r="C53" s="171" t="s">
        <v>26</v>
      </c>
      <c r="D53" s="228"/>
    </row>
    <row r="54" spans="1:3" ht="12.75">
      <c r="A54" s="164" t="s">
        <v>0</v>
      </c>
      <c r="B54" s="80" t="s">
        <v>1</v>
      </c>
      <c r="C54" s="171" t="s">
        <v>26</v>
      </c>
    </row>
    <row r="55" spans="1:5" ht="12.75">
      <c r="A55" s="164">
        <v>910300</v>
      </c>
      <c r="B55" s="170" t="s">
        <v>40</v>
      </c>
      <c r="C55" s="171" t="s">
        <v>26</v>
      </c>
      <c r="D55" s="228"/>
      <c r="E55" s="228"/>
    </row>
    <row r="56" spans="1:3" ht="12.75">
      <c r="A56" s="164" t="s">
        <v>219</v>
      </c>
      <c r="B56" s="170" t="s">
        <v>220</v>
      </c>
      <c r="C56" s="171" t="s">
        <v>26</v>
      </c>
    </row>
    <row r="57" spans="1:3" ht="12.75">
      <c r="A57" s="164" t="s">
        <v>221</v>
      </c>
      <c r="B57" s="170" t="s">
        <v>222</v>
      </c>
      <c r="C57" s="171" t="s">
        <v>26</v>
      </c>
    </row>
    <row r="58" spans="1:3" ht="12.75">
      <c r="A58" s="164">
        <v>910700</v>
      </c>
      <c r="B58" s="170" t="s">
        <v>110</v>
      </c>
      <c r="C58" s="171" t="s">
        <v>26</v>
      </c>
    </row>
    <row r="59" spans="1:3" ht="12.75">
      <c r="A59" s="164">
        <v>910701</v>
      </c>
      <c r="B59" s="170" t="s">
        <v>109</v>
      </c>
      <c r="C59" s="171" t="s">
        <v>26</v>
      </c>
    </row>
    <row r="60" spans="1:3" ht="12.75">
      <c r="A60" s="167">
        <v>910900</v>
      </c>
      <c r="B60" s="170" t="s">
        <v>145</v>
      </c>
      <c r="C60" s="171" t="s">
        <v>26</v>
      </c>
    </row>
    <row r="61" spans="1:3" ht="12.75">
      <c r="A61" s="164">
        <v>911000</v>
      </c>
      <c r="B61" s="170" t="s">
        <v>41</v>
      </c>
      <c r="C61" s="171" t="s">
        <v>26</v>
      </c>
    </row>
    <row r="62" spans="1:3" ht="12.75">
      <c r="A62" s="164">
        <v>911100</v>
      </c>
      <c r="B62" s="170" t="s">
        <v>42</v>
      </c>
      <c r="C62" s="171" t="s">
        <v>26</v>
      </c>
    </row>
    <row r="63" spans="1:3" ht="12.75">
      <c r="A63" s="164">
        <v>911150</v>
      </c>
      <c r="B63" s="170" t="s">
        <v>108</v>
      </c>
      <c r="C63" s="171" t="s">
        <v>26</v>
      </c>
    </row>
    <row r="64" spans="1:3" ht="12.75">
      <c r="A64" s="164">
        <v>911200</v>
      </c>
      <c r="B64" s="170" t="s">
        <v>43</v>
      </c>
      <c r="C64" s="171" t="s">
        <v>26</v>
      </c>
    </row>
    <row r="65" spans="1:3" ht="12.75">
      <c r="A65" s="167">
        <v>911240</v>
      </c>
      <c r="B65" s="170" t="s">
        <v>157</v>
      </c>
      <c r="C65" s="171" t="s">
        <v>26</v>
      </c>
    </row>
    <row r="66" spans="1:4" ht="12.75">
      <c r="A66" s="164">
        <v>911300</v>
      </c>
      <c r="B66" s="170" t="s">
        <v>44</v>
      </c>
      <c r="C66" s="171" t="s">
        <v>26</v>
      </c>
      <c r="D66" s="228"/>
    </row>
    <row r="67" spans="1:3" ht="12.75">
      <c r="A67" s="167">
        <v>911450</v>
      </c>
      <c r="B67" s="170" t="s">
        <v>158</v>
      </c>
      <c r="C67" s="171" t="s">
        <v>26</v>
      </c>
    </row>
    <row r="68" spans="1:3" ht="12.75">
      <c r="A68" s="164">
        <v>911500</v>
      </c>
      <c r="B68" s="170" t="s">
        <v>45</v>
      </c>
      <c r="C68" s="171" t="s">
        <v>26</v>
      </c>
    </row>
    <row r="69" spans="1:3" ht="12.75">
      <c r="A69" s="164">
        <v>911601</v>
      </c>
      <c r="B69" s="170" t="s">
        <v>46</v>
      </c>
      <c r="C69" s="171" t="s">
        <v>26</v>
      </c>
    </row>
    <row r="70" spans="1:3" ht="12.75">
      <c r="A70" s="164">
        <v>911700</v>
      </c>
      <c r="B70" s="170" t="s">
        <v>107</v>
      </c>
      <c r="C70" s="171" t="s">
        <v>26</v>
      </c>
    </row>
    <row r="71" spans="1:3" ht="12.75">
      <c r="A71" s="164">
        <v>911800</v>
      </c>
      <c r="B71" s="170" t="s">
        <v>47</v>
      </c>
      <c r="C71" s="171" t="s">
        <v>26</v>
      </c>
    </row>
    <row r="72" spans="1:3" ht="12.75">
      <c r="A72" s="164">
        <v>912000</v>
      </c>
      <c r="B72" s="170" t="s">
        <v>106</v>
      </c>
      <c r="C72" s="171" t="s">
        <v>26</v>
      </c>
    </row>
    <row r="73" spans="1:3" ht="12.75">
      <c r="A73" s="164">
        <v>912100</v>
      </c>
      <c r="B73" s="170" t="s">
        <v>159</v>
      </c>
      <c r="C73" s="171" t="s">
        <v>26</v>
      </c>
    </row>
    <row r="74" spans="1:3" ht="12.75">
      <c r="A74" s="164">
        <v>915200</v>
      </c>
      <c r="B74" s="170" t="s">
        <v>48</v>
      </c>
      <c r="C74" s="171" t="s">
        <v>26</v>
      </c>
    </row>
    <row r="75" spans="1:3" ht="12.75">
      <c r="A75" s="164">
        <v>936000</v>
      </c>
      <c r="B75" s="170" t="s">
        <v>49</v>
      </c>
      <c r="C75" s="171" t="s">
        <v>26</v>
      </c>
    </row>
    <row r="76" spans="1:3" ht="12.75">
      <c r="A76" s="164" t="s">
        <v>217</v>
      </c>
      <c r="B76" s="170" t="s">
        <v>218</v>
      </c>
      <c r="C76" s="171" t="s">
        <v>26</v>
      </c>
    </row>
    <row r="77" spans="1:3" ht="12.75">
      <c r="A77" s="164" t="s">
        <v>55</v>
      </c>
      <c r="B77" s="80" t="s">
        <v>56</v>
      </c>
      <c r="C77" s="171" t="s">
        <v>26</v>
      </c>
    </row>
    <row r="78" spans="1:3" ht="12.75">
      <c r="A78" s="167">
        <v>961200</v>
      </c>
      <c r="B78" s="170" t="s">
        <v>160</v>
      </c>
      <c r="C78" s="171" t="s">
        <v>26</v>
      </c>
    </row>
    <row r="79" spans="1:3" ht="12.75">
      <c r="A79" s="167">
        <v>961205</v>
      </c>
      <c r="B79" s="170" t="s">
        <v>161</v>
      </c>
      <c r="C79" s="171" t="s">
        <v>26</v>
      </c>
    </row>
    <row r="80" spans="1:3" ht="12.75">
      <c r="A80" s="167">
        <v>961500</v>
      </c>
      <c r="B80" s="170" t="s">
        <v>162</v>
      </c>
      <c r="C80" s="171" t="s">
        <v>26</v>
      </c>
    </row>
    <row r="81" spans="1:3" ht="12.75">
      <c r="A81" s="167">
        <v>961505</v>
      </c>
      <c r="B81" s="170" t="s">
        <v>163</v>
      </c>
      <c r="C81" s="171" t="s">
        <v>26</v>
      </c>
    </row>
    <row r="82" spans="1:3" ht="12.75">
      <c r="A82" s="167">
        <v>962700</v>
      </c>
      <c r="B82" s="170" t="s">
        <v>164</v>
      </c>
      <c r="C82" s="171" t="s">
        <v>26</v>
      </c>
    </row>
    <row r="83" spans="1:3" ht="12.75">
      <c r="A83" s="164" t="s">
        <v>138</v>
      </c>
      <c r="B83" s="80" t="s">
        <v>57</v>
      </c>
      <c r="C83" s="171" t="s">
        <v>26</v>
      </c>
    </row>
    <row r="84" spans="1:3" ht="12.75">
      <c r="A84" s="167">
        <v>972000</v>
      </c>
      <c r="B84" s="170" t="s">
        <v>165</v>
      </c>
      <c r="C84" s="171" t="s">
        <v>26</v>
      </c>
    </row>
    <row r="85" spans="1:3" ht="12.75">
      <c r="A85" s="166">
        <v>991000</v>
      </c>
      <c r="B85" s="172" t="s">
        <v>50</v>
      </c>
      <c r="C85" s="173" t="s">
        <v>26</v>
      </c>
    </row>
  </sheetData>
  <sheetProtection/>
  <mergeCells count="1">
    <mergeCell ref="A8:C8"/>
  </mergeCells>
  <printOptions horizontalCentered="1"/>
  <pageMargins left="0.75" right="0.75" top="0.75" bottom="0.75" header="0.75" footer="0.5"/>
  <pageSetup horizontalDpi="600" verticalDpi="600" orientation="portrait" r:id="rId2"/>
  <headerFooter alignWithMargins="0">
    <oddFooter>&amp;L&amp;"Arial,Regular"&amp;8 12/09/10&amp;C&amp;"Arial,Regular"&amp;8Questions? Contact: isp@yale.edu&amp;R&amp;"Arial,Regular"&amp;8Page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1410 FR.14 Internal Service Providers: Rate Calculation</dc:title>
  <dc:subject/>
  <dc:creator>Pauline Fagan</dc:creator>
  <cp:keywords>registration, accounting, billing, ISP, rates, calculations, charges, Recharge Center, Specialized Service Facility, SSF, Cost Allocation Unit, Source System Identifer, SSI, JSA category, premiums, discount, surcharges</cp:keywords>
  <dc:description/>
  <cp:lastModifiedBy>Visken-Diaz, Susan</cp:lastModifiedBy>
  <cp:lastPrinted>2011-09-30T18:49:23Z</cp:lastPrinted>
  <dcterms:created xsi:type="dcterms:W3CDTF">1998-10-02T19:05:20Z</dcterms:created>
  <dcterms:modified xsi:type="dcterms:W3CDTF">2015-06-19T19:45:42Z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Ferraiuolo, John</vt:lpwstr>
  </property>
  <property fmtid="{D5CDD505-2E9C-101B-9397-08002B2CF9AE}" pid="4" name="display_urn:schemas-microsoft-com:office:office#Author">
    <vt:lpwstr>Shankar, Uma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ContentTypeId">
    <vt:lpwstr>0x010100263BCDE489254941B548E1A1C3054692</vt:lpwstr>
  </property>
</Properties>
</file>