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200" windowHeight="12345" tabRatio="608" activeTab="0"/>
  </bookViews>
  <sheets>
    <sheet name="1410 FR.14A " sheetId="1" r:id="rId1"/>
    <sheet name="1410 FR.14A1" sheetId="2" r:id="rId2"/>
    <sheet name="1410 FR.14B" sheetId="3" r:id="rId3"/>
    <sheet name="For Drop Down Lists" sheetId="4" state="hidden" r:id="rId4"/>
    <sheet name="Unallowable Exp." sheetId="5" r:id="rId5"/>
  </sheets>
  <definedNames>
    <definedName name="FringeCat">'For Drop Down Lists'!$F$5:$F$7</definedName>
    <definedName name="FringeCategory">#REF!</definedName>
    <definedName name="FringeCategoryList">#REF!</definedName>
    <definedName name="MedSchool?">#REF!</definedName>
    <definedName name="MedSchoolISP?">#REF!</definedName>
    <definedName name="_xlnm.Print_Area" localSheetId="0">'1410 FR.14A '!$A$1:$I$82</definedName>
    <definedName name="_xlnm.Print_Area" localSheetId="1">'1410 FR.14A1'!$A$1:$J$39</definedName>
    <definedName name="_xlnm.Print_Area" localSheetId="2">'1410 FR.14B'!$A$5:$G$71</definedName>
    <definedName name="_xlnm.Print_Area" localSheetId="4">'Unallowable Exp.'!$A$11:$C$85</definedName>
    <definedName name="_xlnm.Print_Titles" localSheetId="0">'1410 FR.14A '!$1:$15</definedName>
    <definedName name="_xlnm.Print_Titles" localSheetId="2">'1410 FR.14B'!$1:$16</definedName>
    <definedName name="_xlnm.Print_Titles" localSheetId="4">'Unallowable Exp.'!$1:$10</definedName>
    <definedName name="SchofMed?">'For Drop Down Lists'!$A$31:$A$32</definedName>
    <definedName name="Z_4B458AC4_DF31_4E09_91A3_AD4829769957_.wvu.PrintArea" localSheetId="0" hidden="1">'1410 FR.14A '!$A$1:$I$84</definedName>
    <definedName name="Z_4B458AC4_DF31_4E09_91A3_AD4829769957_.wvu.PrintArea" localSheetId="1" hidden="1">'1410 FR.14A1'!$A$1:$J$39</definedName>
    <definedName name="Z_4B458AC4_DF31_4E09_91A3_AD4829769957_.wvu.PrintArea" localSheetId="2" hidden="1">'1410 FR.14B'!$A$5:$G$71</definedName>
    <definedName name="Z_4B458AC4_DF31_4E09_91A3_AD4829769957_.wvu.PrintArea" localSheetId="4" hidden="1">'Unallowable Exp.'!$A$11:$C$85</definedName>
    <definedName name="Z_4B458AC4_DF31_4E09_91A3_AD4829769957_.wvu.PrintTitles" localSheetId="0" hidden="1">'1410 FR.14A '!$1:$15</definedName>
    <definedName name="Z_4B458AC4_DF31_4E09_91A3_AD4829769957_.wvu.PrintTitles" localSheetId="2" hidden="1">'1410 FR.14B'!$1:$16</definedName>
    <definedName name="Z_4B458AC4_DF31_4E09_91A3_AD4829769957_.wvu.PrintTitles" localSheetId="4" hidden="1">'Unallowable Exp.'!$1:$10</definedName>
    <definedName name="Z_8E6E212A_A62D_477B_90DE_6CBB93E998D4_.wvu.PrintArea" localSheetId="0" hidden="1">'1410 FR.14A '!$A$16:$I$78</definedName>
    <definedName name="Z_8E6E212A_A62D_477B_90DE_6CBB93E998D4_.wvu.PrintArea" localSheetId="2" hidden="1">'1410 FR.14B'!$A$18:$E$71</definedName>
    <definedName name="Z_8E6E212A_A62D_477B_90DE_6CBB93E998D4_.wvu.PrintArea" localSheetId="4" hidden="1">'Unallowable Exp.'!$A$11:$C$64</definedName>
    <definedName name="Z_8E6E212A_A62D_477B_90DE_6CBB93E998D4_.wvu.PrintTitles" localSheetId="0" hidden="1">'1410 FR.14A '!$1:$15</definedName>
    <definedName name="Z_8E6E212A_A62D_477B_90DE_6CBB93E998D4_.wvu.PrintTitles" localSheetId="2" hidden="1">'1410 FR.14B'!$1:$16</definedName>
    <definedName name="Z_8E6E212A_A62D_477B_90DE_6CBB93E998D4_.wvu.PrintTitles" localSheetId="4" hidden="1">'Unallowable Exp.'!$1:$10</definedName>
  </definedNames>
  <calcPr fullCalcOnLoad="1"/>
</workbook>
</file>

<file path=xl/sharedStrings.xml><?xml version="1.0" encoding="utf-8"?>
<sst xmlns="http://schemas.openxmlformats.org/spreadsheetml/2006/main" count="396" uniqueCount="263">
  <si>
    <t>9102XX</t>
  </si>
  <si>
    <t>Losses/Loss Adjuster Fees</t>
  </si>
  <si>
    <t>9103XX</t>
  </si>
  <si>
    <t>9107XX</t>
  </si>
  <si>
    <t xml:space="preserve">    Other Internal Assessments/Exp. Recoveries</t>
  </si>
  <si>
    <t xml:space="preserve">    Moveable Equipment Depreciation</t>
  </si>
  <si>
    <t xml:space="preserve">    Other Property Expenses</t>
  </si>
  <si>
    <t>Other Adjustments (Calculated by Cost Analysis):</t>
  </si>
  <si>
    <t xml:space="preserve">    Fringe Benefits at Negotiated Rates</t>
  </si>
  <si>
    <t xml:space="preserve">    Allowable Interest Expense</t>
  </si>
  <si>
    <t xml:space="preserve">    Student Services</t>
  </si>
  <si>
    <t xml:space="preserve">    Catering &amp; Meals</t>
  </si>
  <si>
    <t xml:space="preserve">    Commissions</t>
  </si>
  <si>
    <t xml:space="preserve">    Food</t>
  </si>
  <si>
    <t xml:space="preserve">    Alcohol and Entertainment</t>
  </si>
  <si>
    <t xml:space="preserve">    Losses</t>
  </si>
  <si>
    <t xml:space="preserve">    Materials for Resale</t>
  </si>
  <si>
    <t xml:space="preserve">    Other Unallowable</t>
  </si>
  <si>
    <t xml:space="preserve">    YSM Network Access</t>
  </si>
  <si>
    <t xml:space="preserve">    Fringe Benefit Assessment</t>
  </si>
  <si>
    <t xml:space="preserve">    Equipment</t>
  </si>
  <si>
    <t xml:space="preserve">   Prizes and Awards</t>
  </si>
  <si>
    <t xml:space="preserve">    Building &amp; Fixed Equip Depreciation</t>
  </si>
  <si>
    <t>Allowable Flag</t>
  </si>
  <si>
    <t>N</t>
  </si>
  <si>
    <t>Faculty NonLadder LOA</t>
  </si>
  <si>
    <t>Faculty Ladder LOA</t>
  </si>
  <si>
    <t>Faculty Salary-Unallowable</t>
  </si>
  <si>
    <t>Compensated Absences</t>
  </si>
  <si>
    <t>Staff-Unallowable</t>
  </si>
  <si>
    <t>Food &amp; Beverage</t>
  </si>
  <si>
    <t>YSM Supplemental Telecom Charge</t>
  </si>
  <si>
    <t>Services-Student</t>
  </si>
  <si>
    <t>Advertising, Public Relations</t>
  </si>
  <si>
    <t>Royalty Expense</t>
  </si>
  <si>
    <t>YUHS Retail Pharmacy CGS</t>
  </si>
  <si>
    <t>882500</t>
  </si>
  <si>
    <t>882600</t>
  </si>
  <si>
    <t>Materials for Resale</t>
  </si>
  <si>
    <t>Commissions</t>
  </si>
  <si>
    <t>Other Unallowable Costs</t>
  </si>
  <si>
    <t>Subsidies</t>
  </si>
  <si>
    <t>Gift Annuity Payments</t>
  </si>
  <si>
    <t>Investment Fees</t>
  </si>
  <si>
    <t>G&amp;C Program Income</t>
  </si>
  <si>
    <t>Parking Tickets</t>
  </si>
  <si>
    <t>Dues &amp; Membership-Unallowable</t>
  </si>
  <si>
    <t>Building Renovations</t>
  </si>
  <si>
    <t>Suspense</t>
  </si>
  <si>
    <t>All Interest &amp; Amortization</t>
  </si>
  <si>
    <t>86XXXX</t>
  </si>
  <si>
    <t>Equipment Purchases &gt; cap amt</t>
  </si>
  <si>
    <t>881XXX</t>
  </si>
  <si>
    <t>95XXXX</t>
  </si>
  <si>
    <t>Expense Recoveries/Capital Sweeps</t>
  </si>
  <si>
    <t>Internal Assessments/Expense Reclasses</t>
  </si>
  <si>
    <t>Unallowable Expenses or Other Federal Cost Adjustments</t>
  </si>
  <si>
    <t>Object Code Name</t>
  </si>
  <si>
    <t>Object Code</t>
  </si>
  <si>
    <t>81XXXX</t>
  </si>
  <si>
    <t xml:space="preserve">    Advertising &amp; Public Relations</t>
  </si>
  <si>
    <t>Expenses under Federal Costing Rules</t>
  </si>
  <si>
    <t>Subtotal Unallowable Exclusions</t>
  </si>
  <si>
    <t>Subtotal Other Adjustments</t>
  </si>
  <si>
    <t>FY</t>
  </si>
  <si>
    <t>Actual</t>
  </si>
  <si>
    <t>Projected</t>
  </si>
  <si>
    <t>ISP Federal Surplus or Deficit Calculation</t>
  </si>
  <si>
    <t>Internal Revenue</t>
  </si>
  <si>
    <t>External Revenue</t>
  </si>
  <si>
    <t>(51XXXX)</t>
  </si>
  <si>
    <t>(47XXXX)</t>
  </si>
  <si>
    <t>Other Revenue</t>
  </si>
  <si>
    <t>(All other revenue categories)</t>
  </si>
  <si>
    <t>Federal Surplus (Deficit)</t>
  </si>
  <si>
    <t>Beginning Book Fund Balance</t>
  </si>
  <si>
    <t>Ending Book Fund Balance</t>
  </si>
  <si>
    <t>Difference b/t FB charged and Federal Rates ÷ Projected Usage</t>
  </si>
  <si>
    <t>Difference b/t I&amp;A and Allowable Interest Expense ÷ Projected Usage</t>
  </si>
  <si>
    <t>Other Non Allowable Expenses ÷ Projected Usage</t>
  </si>
  <si>
    <t>Exp.Type Code</t>
  </si>
  <si>
    <t>Beginning Federal Fund Balance</t>
  </si>
  <si>
    <t>Ending Federal Fund Balance</t>
  </si>
  <si>
    <t>Internal Income Allocations (52XXXX)</t>
  </si>
  <si>
    <t xml:space="preserve">    Assessment Credits</t>
  </si>
  <si>
    <t>52XXXX</t>
  </si>
  <si>
    <t>(B1)</t>
  </si>
  <si>
    <t>(B2)</t>
  </si>
  <si>
    <t>(B3)</t>
  </si>
  <si>
    <t>(B4)</t>
  </si>
  <si>
    <t>Form 1410 FR.14A</t>
  </si>
  <si>
    <t>Form 1410 FR.14B</t>
  </si>
  <si>
    <t>Form 1410 FR.14C</t>
  </si>
  <si>
    <t>Internal Service Providers: Rate Calculation</t>
  </si>
  <si>
    <t>Internal Service Providers: Fund Balance Worksheet</t>
  </si>
  <si>
    <t>Internal Service Providers: Unallowable Costs</t>
  </si>
  <si>
    <t xml:space="preserve">    Internal Interest/Amortization</t>
  </si>
  <si>
    <t>Gain/Loss on Disposal of Assets</t>
  </si>
  <si>
    <t>Theatrical Artist Reimbursables</t>
  </si>
  <si>
    <t>Unallowable Credit Card Losses</t>
  </si>
  <si>
    <t>Fellowship Payments</t>
  </si>
  <si>
    <t>Prizes &amp; Awards</t>
  </si>
  <si>
    <t>Conversion Expense</t>
  </si>
  <si>
    <t>Art &amp; Museum Acquisitions</t>
  </si>
  <si>
    <t>Manuscripts Preserv</t>
  </si>
  <si>
    <t>Manuscripts Microforms</t>
  </si>
  <si>
    <t>Manuscripts</t>
  </si>
  <si>
    <t>Rare Books</t>
  </si>
  <si>
    <t>Athletic Goods &amp; Service Fees</t>
  </si>
  <si>
    <t>Athletic Use Fee</t>
  </si>
  <si>
    <t>Athletic Facility Rental Fees</t>
  </si>
  <si>
    <t>Stipend/Tuition Discount</t>
  </si>
  <si>
    <t>Personnel Name</t>
  </si>
  <si>
    <t>Job Title</t>
  </si>
  <si>
    <t>Salary &amp; FB</t>
  </si>
  <si>
    <t xml:space="preserve">    Equipment Purchase Costs (&gt;$4,999)</t>
  </si>
  <si>
    <t>Indicate Source</t>
  </si>
  <si>
    <t>963XX-968XXX</t>
  </si>
  <si>
    <t>Internal Assessments/Exp. Recoveries</t>
  </si>
  <si>
    <t>Fully Loaded Calculated Rates:</t>
  </si>
  <si>
    <t>Form 1410 FR.14A1</t>
  </si>
  <si>
    <t>963XX - 968XXX</t>
  </si>
  <si>
    <t>Equipment - Computers &lt; cap amt</t>
  </si>
  <si>
    <t>Admin &amp; Acad Comp Equip &lt; cap amt</t>
  </si>
  <si>
    <t>Supplies - Art &amp; Museum</t>
  </si>
  <si>
    <t>Supplies - Flowers &amp; Decorations - Food Service</t>
  </si>
  <si>
    <t>Catering-External</t>
  </si>
  <si>
    <t>Catering - Internal</t>
  </si>
  <si>
    <t>Debt Financing Fees</t>
  </si>
  <si>
    <t>Domestic Travel - Meals</t>
  </si>
  <si>
    <t>International Travel - Meals</t>
  </si>
  <si>
    <t>Entertainment &amp; Alcohol - Unallowable - Domestic</t>
  </si>
  <si>
    <t>Entertainment &amp; Alcohol - Unallowable - International</t>
  </si>
  <si>
    <t>Business Meals - Domestic</t>
  </si>
  <si>
    <t>Business Meals - International</t>
  </si>
  <si>
    <t>Domestic Travel - Unallowable</t>
  </si>
  <si>
    <t>International Travel - Unallowable</t>
  </si>
  <si>
    <t>Professional Service Fees - Unallowable</t>
  </si>
  <si>
    <t>Capital Project Management Internal</t>
  </si>
  <si>
    <t>Non - Tax Pymts to Municipalities</t>
  </si>
  <si>
    <t>Community Support</t>
  </si>
  <si>
    <t>Apparel &amp; Gear for Student Events</t>
  </si>
  <si>
    <t>Bad Debt-Non Med Services</t>
  </si>
  <si>
    <t>Utilities - CostCtr-InterestAmort</t>
  </si>
  <si>
    <t>Utilities - CostCtr-IntAmort-Elec</t>
  </si>
  <si>
    <t>Utilities - NonCostCtr-InterestAmort</t>
  </si>
  <si>
    <t>Utilities - NonCostCtr-IntAmort-Elec</t>
  </si>
  <si>
    <t>Internal Capital Project Mgmt Fee Dr</t>
  </si>
  <si>
    <t>Gain/Loss Disposal of Assets</t>
  </si>
  <si>
    <t>Equipment Federally Owned</t>
  </si>
  <si>
    <t>Equipment Fabricated</t>
  </si>
  <si>
    <t>Fringe Category</t>
  </si>
  <si>
    <t>Exempt (E)</t>
  </si>
  <si>
    <t>Non Exempt (NE)</t>
  </si>
  <si>
    <t>Part Time (PT)</t>
  </si>
  <si>
    <t>ISP Salary &amp; Fringe</t>
  </si>
  <si>
    <t>(A) ISP Name:</t>
  </si>
  <si>
    <t>(A) SSI:</t>
  </si>
  <si>
    <t>(A) Product or Service:</t>
  </si>
  <si>
    <t>(A) PTAO:</t>
  </si>
  <si>
    <t>Subtotal:</t>
  </si>
  <si>
    <t>(C) Personnel:</t>
  </si>
  <si>
    <t>(E) Other Adjustments:</t>
  </si>
  <si>
    <t>(G) Recoverable Federal Costs:</t>
  </si>
  <si>
    <t>(F) Surplus Carryforward or Deficit Carryforward:</t>
  </si>
  <si>
    <t>Type of Unit:</t>
  </si>
  <si>
    <t>F&amp;A Rate:</t>
  </si>
  <si>
    <t>Federally Allowed Fund Balance Transfers:</t>
  </si>
  <si>
    <t>Equipment Expense in lieu of depreciation expense ÷ Projected Usage</t>
  </si>
  <si>
    <t>(I) Projected Usage:</t>
  </si>
  <si>
    <t xml:space="preserve">    ISI Contra Account</t>
  </si>
  <si>
    <t xml:space="preserve">    Other Income - ISI Discounts - External</t>
  </si>
  <si>
    <t>Working Capital Reserve &gt; 60 days (Y/N)</t>
  </si>
  <si>
    <t xml:space="preserve">    Transfers-In </t>
  </si>
  <si>
    <t xml:space="preserve">    Graduate Student Stipend</t>
  </si>
  <si>
    <t xml:space="preserve">    Subsidies</t>
  </si>
  <si>
    <t xml:space="preserve">    Building Renovations</t>
  </si>
  <si>
    <t xml:space="preserve">    Bad Debt Expense</t>
  </si>
  <si>
    <t xml:space="preserve">    Construction</t>
  </si>
  <si>
    <t>Other Fund Balance Transfers</t>
  </si>
  <si>
    <t>April YTD</t>
  </si>
  <si>
    <t>941000</t>
  </si>
  <si>
    <t>Construction</t>
  </si>
  <si>
    <t>910310</t>
  </si>
  <si>
    <t>Chargeable Materials-Paper YPPS Only</t>
  </si>
  <si>
    <t>910320</t>
  </si>
  <si>
    <t>Chargeable Materials-Printing Supplies YPPS Only</t>
  </si>
  <si>
    <t>Equipment Expense Recoveries</t>
  </si>
  <si>
    <t>8503XX</t>
  </si>
  <si>
    <t>Revision Date: 05/26/2015</t>
  </si>
  <si>
    <t>(A)  ISP NAME:</t>
  </si>
  <si>
    <t>ISP Revenue (from University Statement)</t>
  </si>
  <si>
    <t>Total ISP Revenue</t>
  </si>
  <si>
    <t>Subtotal Operating Expenses</t>
  </si>
  <si>
    <t>Sample of Unallowable Cost Exclusions: modify as needed for ISP</t>
  </si>
  <si>
    <t>(A)  SSI:</t>
  </si>
  <si>
    <t>(A) PATO:</t>
  </si>
  <si>
    <t>Net Book Income/Expense - (ensure equals that on Univ. Statement)</t>
  </si>
  <si>
    <t>The following fringe benefit rates will be used during fiscal 2018:</t>
  </si>
  <si>
    <t>Fringe Code</t>
  </si>
  <si>
    <t>University General Appropriations</t>
  </si>
  <si>
    <t>And Other</t>
  </si>
  <si>
    <t>Grants &amp; Contracts</t>
  </si>
  <si>
    <t>Yale School of Medicine</t>
  </si>
  <si>
    <t>Salaried</t>
  </si>
  <si>
    <t>S</t>
  </si>
  <si>
    <t>Hourly</t>
  </si>
  <si>
    <t>H</t>
  </si>
  <si>
    <t>Part-time</t>
  </si>
  <si>
    <t>P</t>
  </si>
  <si>
    <t>* Total amount – YSM supplemental fringe and sabbatical components to be charged separately</t>
  </si>
  <si>
    <t>Source:  Controller's Office Factsheet, Revision Date:  March 1, 2017</t>
  </si>
  <si>
    <r>
      <t>1)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Fringe Benefits</t>
    </r>
  </si>
  <si>
    <t xml:space="preserve">Fringe Benefit Rates </t>
  </si>
  <si>
    <t xml:space="preserve">     Grants and Contracts</t>
  </si>
  <si>
    <t>All Other Funds</t>
  </si>
  <si>
    <t>Federal (including</t>
  </si>
  <si>
    <t xml:space="preserve">Non-Federal </t>
  </si>
  <si>
    <t xml:space="preserve"> pass-through)</t>
  </si>
  <si>
    <t>Exempt-Salaried (S)</t>
  </si>
  <si>
    <t>Non-Exempt -Hourly (H)</t>
  </si>
  <si>
    <t>Part-time and ET # 712250, 712251</t>
  </si>
  <si>
    <t xml:space="preserve">Nominal Rate: Expenditure Type 712110,712160,712210,712211,712230   </t>
  </si>
  <si>
    <t>N/A</t>
  </si>
  <si>
    <t xml:space="preserve">Faculty Salary Over the $270,000 pension cap: Exp Type 712220 </t>
  </si>
  <si>
    <t>Source:  School of Medicine FY18 Budget Development Instructions, January 17, 2018</t>
  </si>
  <si>
    <t>Yes</t>
  </si>
  <si>
    <t>No</t>
  </si>
  <si>
    <t>SchofMed?</t>
  </si>
  <si>
    <t>E</t>
  </si>
  <si>
    <t>NE</t>
  </si>
  <si>
    <t>PT</t>
  </si>
  <si>
    <t>(J) Internal Sponsored Award Rate:</t>
  </si>
  <si>
    <t>(K) Internal Non-sponsored Rate:</t>
  </si>
  <si>
    <t>(L) External Sponsored Rate</t>
  </si>
  <si>
    <t>(M) External Non-Sponsored Rate</t>
  </si>
  <si>
    <t>(N) Actual Rates to be Used:</t>
  </si>
  <si>
    <t xml:space="preserve">   Internal Sponsored Award Rate/unit</t>
  </si>
  <si>
    <t xml:space="preserve">   Internal Non-sponsored Rate/unit</t>
  </si>
  <si>
    <t xml:space="preserve">   External Sponsored Rate/unit</t>
  </si>
  <si>
    <t xml:space="preserve">   Enternal Non-sponsored Rate/unit</t>
  </si>
  <si>
    <t>Annual Salary</t>
  </si>
  <si>
    <t>****************2018*****************</t>
  </si>
  <si>
    <t>Total ISP Cost</t>
  </si>
  <si>
    <t>O)  Department Subsidy for:</t>
  </si>
  <si>
    <t xml:space="preserve">    Internal  Non Sponsored Rate</t>
  </si>
  <si>
    <t xml:space="preserve">    Internal Sponsored Rate</t>
  </si>
  <si>
    <t xml:space="preserve">    External Sponsored Rate</t>
  </si>
  <si>
    <t xml:space="preserve">    External Non-Sponsored Rate</t>
  </si>
  <si>
    <t>Supplies-Office</t>
  </si>
  <si>
    <t>Supplies-Laboratory</t>
  </si>
  <si>
    <t>ITS FTE Billing</t>
  </si>
  <si>
    <t>Maint. Gen. Equip.</t>
  </si>
  <si>
    <t>(H) Federal  Unrecoverable Costs: modify as needed</t>
  </si>
  <si>
    <t>(D) Other Federal Recoverable Costs:  modify as needed</t>
  </si>
  <si>
    <t xml:space="preserve">    Fringe Benefit Assessment Differential </t>
  </si>
  <si>
    <t>`</t>
  </si>
  <si>
    <t>FY2018 Federal FB Rates</t>
  </si>
  <si>
    <t xml:space="preserve">    Other Adjmts (Please Specify):</t>
  </si>
  <si>
    <t xml:space="preserve">    Other Adjustments:  (please specify):</t>
  </si>
  <si>
    <t>% Effort</t>
  </si>
  <si>
    <t>Total Salary&amp; Fringe to 1410 FR.14A - Personnel Line ©</t>
  </si>
  <si>
    <t>Revision Date: 5/03/2017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</si>
</sst>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0_);\(0.00\)"/>
    <numFmt numFmtId="173" formatCode="0_);\(0\)"/>
    <numFmt numFmtId="174" formatCode="0.00000000"/>
    <numFmt numFmtId="175" formatCode="0.0000000"/>
    <numFmt numFmtId="176" formatCode="0.000000"/>
    <numFmt numFmtId="177" formatCode="0.00000"/>
    <numFmt numFmtId="178" formatCode="&quot;$&quot;#,##0.0000"/>
    <numFmt numFmtId="179" formatCode="_(&quot;$&quot;* #,##0.0000_);_(&quot;$&quot;* \(#,##0.0000\);_(&quot;$&quot;* &quot;-&quot;??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_(* #,##0.000_);_(* \(#,##0.000\);_(* &quot;-&quot;???_);_(@_)"/>
    <numFmt numFmtId="188" formatCode="_(* #,##0.0_);_(* \(#,##0.0\);_(* &quot;-&quot;?_);_(@_)"/>
    <numFmt numFmtId="189" formatCode="_(&quot;$&quot;* #,##0.0_);_(&quot;$&quot;* \(#,##0.0\);_(&quot;$&quot;* &quot;-&quot;?_);_(@_)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22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Geneva"/>
      <family val="0"/>
    </font>
    <font>
      <sz val="15"/>
      <name val="Geneva"/>
      <family val="0"/>
    </font>
    <font>
      <b/>
      <sz val="16"/>
      <name val="Geneva"/>
      <family val="0"/>
    </font>
    <font>
      <sz val="12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167" fontId="6" fillId="0" borderId="11" xfId="42" applyNumberFormat="1" applyFont="1" applyBorder="1" applyAlignment="1" applyProtection="1">
      <alignment horizontal="center"/>
      <protection/>
    </xf>
    <xf numFmtId="167" fontId="6" fillId="0" borderId="0" xfId="42" applyNumberFormat="1" applyFont="1" applyBorder="1" applyAlignment="1" applyProtection="1">
      <alignment/>
      <protection/>
    </xf>
    <xf numFmtId="167" fontId="6" fillId="0" borderId="12" xfId="42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164" fontId="8" fillId="0" borderId="14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42" applyNumberFormat="1" applyFont="1" applyAlignment="1" applyProtection="1">
      <alignment/>
      <protection/>
    </xf>
    <xf numFmtId="0" fontId="6" fillId="0" borderId="0" xfId="72">
      <alignment/>
      <protection/>
    </xf>
    <xf numFmtId="0" fontId="6" fillId="0" borderId="0" xfId="72" applyAlignment="1">
      <alignment horizontal="center"/>
      <protection/>
    </xf>
    <xf numFmtId="0" fontId="6" fillId="0" borderId="14" xfId="72" applyBorder="1">
      <alignment/>
      <protection/>
    </xf>
    <xf numFmtId="0" fontId="6" fillId="0" borderId="19" xfId="121" applyNumberFormat="1" applyFont="1" applyBorder="1" applyAlignment="1" applyProtection="1">
      <alignment horizontal="center"/>
      <protection/>
    </xf>
    <xf numFmtId="0" fontId="6" fillId="0" borderId="20" xfId="121" applyNumberFormat="1" applyFont="1" applyBorder="1" applyAlignment="1" applyProtection="1">
      <alignment horizontal="center"/>
      <protection/>
    </xf>
    <xf numFmtId="0" fontId="6" fillId="0" borderId="21" xfId="121" applyNumberFormat="1" applyFont="1" applyBorder="1" applyAlignment="1" applyProtection="1">
      <alignment horizontal="center"/>
      <protection/>
    </xf>
    <xf numFmtId="0" fontId="8" fillId="0" borderId="18" xfId="121" applyNumberFormat="1" applyFont="1" applyBorder="1" applyAlignment="1" applyProtection="1">
      <alignment horizontal="center"/>
      <protection/>
    </xf>
    <xf numFmtId="0" fontId="8" fillId="0" borderId="13" xfId="121" applyNumberFormat="1" applyFont="1" applyBorder="1" applyAlignment="1" applyProtection="1">
      <alignment horizontal="center"/>
      <protection/>
    </xf>
    <xf numFmtId="0" fontId="8" fillId="0" borderId="17" xfId="121" applyNumberFormat="1" applyFont="1" applyBorder="1" applyAlignment="1" applyProtection="1">
      <alignment horizontal="center"/>
      <protection/>
    </xf>
    <xf numFmtId="0" fontId="6" fillId="0" borderId="18" xfId="72" applyBorder="1" applyAlignment="1">
      <alignment horizontal="center"/>
      <protection/>
    </xf>
    <xf numFmtId="0" fontId="6" fillId="0" borderId="12" xfId="72" applyBorder="1" applyAlignment="1">
      <alignment horizontal="center"/>
      <protection/>
    </xf>
    <xf numFmtId="0" fontId="11" fillId="0" borderId="11" xfId="72" applyFont="1" applyBorder="1" applyAlignment="1" applyProtection="1">
      <alignment/>
      <protection/>
    </xf>
    <xf numFmtId="49" fontId="11" fillId="0" borderId="11" xfId="72" applyNumberFormat="1" applyFont="1" applyBorder="1" applyAlignment="1" applyProtection="1">
      <alignment/>
      <protection/>
    </xf>
    <xf numFmtId="167" fontId="6" fillId="0" borderId="0" xfId="44" applyNumberFormat="1" applyFont="1" applyBorder="1" applyAlignment="1">
      <alignment/>
    </xf>
    <xf numFmtId="167" fontId="6" fillId="0" borderId="10" xfId="44" applyNumberFormat="1" applyFont="1" applyBorder="1" applyAlignment="1">
      <alignment/>
    </xf>
    <xf numFmtId="0" fontId="6" fillId="0" borderId="11" xfId="72" applyBorder="1">
      <alignment/>
      <protection/>
    </xf>
    <xf numFmtId="0" fontId="6" fillId="0" borderId="0" xfId="72" applyBorder="1">
      <alignment/>
      <protection/>
    </xf>
    <xf numFmtId="0" fontId="6" fillId="0" borderId="0" xfId="116" applyFont="1" applyBorder="1" applyProtection="1">
      <alignment/>
      <protection/>
    </xf>
    <xf numFmtId="0" fontId="8" fillId="0" borderId="0" xfId="65" applyFont="1" applyBorder="1" applyAlignment="1" applyProtection="1">
      <alignment horizontal="right"/>
      <protection locked="0"/>
    </xf>
    <xf numFmtId="0" fontId="11" fillId="0" borderId="0" xfId="99" applyFont="1" applyBorder="1" applyAlignment="1" applyProtection="1">
      <alignment/>
      <protection/>
    </xf>
    <xf numFmtId="0" fontId="6" fillId="0" borderId="11" xfId="117" applyFont="1" applyBorder="1" applyAlignment="1" applyProtection="1">
      <alignment horizontal="center"/>
      <protection/>
    </xf>
    <xf numFmtId="49" fontId="11" fillId="0" borderId="22" xfId="99" applyNumberFormat="1" applyFont="1" applyBorder="1" applyAlignment="1" applyProtection="1">
      <alignment/>
      <protection/>
    </xf>
    <xf numFmtId="0" fontId="13" fillId="0" borderId="10" xfId="99" applyFont="1" applyBorder="1" applyAlignment="1" applyProtection="1">
      <alignment/>
      <protection/>
    </xf>
    <xf numFmtId="0" fontId="11" fillId="0" borderId="11" xfId="99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7" fontId="6" fillId="0" borderId="23" xfId="44" applyNumberFormat="1" applyFont="1" applyBorder="1" applyAlignment="1">
      <alignment/>
    </xf>
    <xf numFmtId="167" fontId="6" fillId="0" borderId="12" xfId="44" applyNumberFormat="1" applyFont="1" applyBorder="1" applyAlignment="1">
      <alignment/>
    </xf>
    <xf numFmtId="0" fontId="6" fillId="0" borderId="14" xfId="72" applyFont="1" applyBorder="1" applyAlignment="1">
      <alignment horizontal="center"/>
      <protection/>
    </xf>
    <xf numFmtId="0" fontId="6" fillId="0" borderId="16" xfId="72" applyFont="1" applyBorder="1" applyAlignment="1">
      <alignment horizontal="center"/>
      <protection/>
    </xf>
    <xf numFmtId="0" fontId="6" fillId="0" borderId="15" xfId="72" applyFont="1" applyBorder="1" applyAlignment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167" fontId="6" fillId="0" borderId="0" xfId="44" applyNumberFormat="1" applyFont="1" applyBorder="1" applyAlignment="1">
      <alignment horizontal="left"/>
    </xf>
    <xf numFmtId="167" fontId="8" fillId="0" borderId="24" xfId="44" applyNumberFormat="1" applyFont="1" applyBorder="1" applyAlignment="1">
      <alignment/>
    </xf>
    <xf numFmtId="164" fontId="6" fillId="0" borderId="0" xfId="42" applyNumberFormat="1" applyFont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0" borderId="17" xfId="0" applyFont="1" applyBorder="1" applyAlignment="1" applyProtection="1">
      <alignment/>
      <protection/>
    </xf>
    <xf numFmtId="0" fontId="8" fillId="0" borderId="16" xfId="72" applyFont="1" applyBorder="1">
      <alignment/>
      <protection/>
    </xf>
    <xf numFmtId="0" fontId="6" fillId="0" borderId="0" xfId="72" applyFill="1" applyBorder="1">
      <alignment/>
      <protection/>
    </xf>
    <xf numFmtId="0" fontId="0" fillId="0" borderId="0" xfId="0" applyFill="1" applyAlignment="1">
      <alignment/>
    </xf>
    <xf numFmtId="0" fontId="6" fillId="0" borderId="0" xfId="72" applyFont="1">
      <alignment/>
      <protection/>
    </xf>
    <xf numFmtId="49" fontId="12" fillId="0" borderId="17" xfId="0" applyNumberFormat="1" applyFont="1" applyFill="1" applyBorder="1" applyAlignment="1" applyProtection="1">
      <alignment/>
      <protection/>
    </xf>
    <xf numFmtId="0" fontId="0" fillId="0" borderId="13" xfId="99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4" fillId="0" borderId="13" xfId="58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7" fontId="6" fillId="0" borderId="13" xfId="44" applyNumberFormat="1" applyFont="1" applyFill="1" applyBorder="1" applyAlignment="1">
      <alignment/>
    </xf>
    <xf numFmtId="167" fontId="6" fillId="0" borderId="18" xfId="44" applyNumberFormat="1" applyFont="1" applyFill="1" applyBorder="1" applyAlignment="1">
      <alignment/>
    </xf>
    <xf numFmtId="0" fontId="6" fillId="0" borderId="0" xfId="72" applyFill="1">
      <alignment/>
      <protection/>
    </xf>
    <xf numFmtId="0" fontId="6" fillId="0" borderId="14" xfId="72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4" xfId="72" applyFill="1" applyBorder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4" xfId="121" applyNumberFormat="1" applyFont="1" applyFill="1" applyBorder="1" applyAlignment="1" applyProtection="1">
      <alignment horizontal="center"/>
      <protection/>
    </xf>
    <xf numFmtId="0" fontId="6" fillId="0" borderId="14" xfId="121" applyNumberFormat="1" applyFont="1" applyFill="1" applyBorder="1" applyProtection="1">
      <alignment/>
      <protection/>
    </xf>
    <xf numFmtId="0" fontId="6" fillId="0" borderId="15" xfId="72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 applyProtection="1">
      <alignment/>
      <protection locked="0"/>
    </xf>
    <xf numFmtId="0" fontId="6" fillId="0" borderId="0" xfId="72" applyFont="1" applyFill="1">
      <alignment/>
      <protection/>
    </xf>
    <xf numFmtId="0" fontId="0" fillId="0" borderId="15" xfId="0" applyFill="1" applyBorder="1" applyAlignment="1">
      <alignment horizontal="center"/>
    </xf>
    <xf numFmtId="0" fontId="6" fillId="0" borderId="0" xfId="72" applyFill="1" applyAlignment="1">
      <alignment horizontal="center"/>
      <protection/>
    </xf>
    <xf numFmtId="0" fontId="8" fillId="0" borderId="14" xfId="115" applyFont="1" applyFill="1" applyBorder="1" applyAlignment="1" applyProtection="1">
      <alignment horizontal="center"/>
      <protection locked="0"/>
    </xf>
    <xf numFmtId="0" fontId="8" fillId="0" borderId="15" xfId="115" applyFont="1" applyFill="1" applyBorder="1" applyAlignment="1" applyProtection="1">
      <alignment horizontal="center"/>
      <protection locked="0"/>
    </xf>
    <xf numFmtId="173" fontId="8" fillId="0" borderId="14" xfId="115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4" fontId="8" fillId="0" borderId="11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 locked="0"/>
    </xf>
    <xf numFmtId="37" fontId="6" fillId="0" borderId="0" xfId="42" applyNumberFormat="1" applyFont="1" applyAlignment="1" applyProtection="1">
      <alignment/>
      <protection/>
    </xf>
    <xf numFmtId="37" fontId="6" fillId="0" borderId="14" xfId="42" applyNumberFormat="1" applyFont="1" applyBorder="1" applyAlignment="1" applyProtection="1">
      <alignment/>
      <protection/>
    </xf>
    <xf numFmtId="37" fontId="6" fillId="33" borderId="25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center"/>
      <protection locked="0"/>
    </xf>
    <xf numFmtId="167" fontId="8" fillId="0" borderId="17" xfId="44" applyNumberFormat="1" applyFont="1" applyBorder="1" applyAlignment="1">
      <alignment horizontal="center" wrapText="1"/>
    </xf>
    <xf numFmtId="167" fontId="8" fillId="0" borderId="13" xfId="44" applyNumberFormat="1" applyFont="1" applyBorder="1" applyAlignment="1">
      <alignment horizontal="center" wrapText="1"/>
    </xf>
    <xf numFmtId="167" fontId="8" fillId="0" borderId="15" xfId="44" applyNumberFormat="1" applyFont="1" applyBorder="1" applyAlignment="1">
      <alignment horizontal="center" wrapText="1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164" fontId="6" fillId="0" borderId="0" xfId="0" applyNumberFormat="1" applyFont="1" applyFill="1" applyBorder="1" applyAlignment="1" applyProtection="1">
      <alignment/>
      <protection locked="0"/>
    </xf>
    <xf numFmtId="0" fontId="8" fillId="0" borderId="11" xfId="114" applyFont="1" applyFill="1" applyBorder="1" applyAlignment="1" applyProtection="1">
      <alignment horizontal="left"/>
      <protection/>
    </xf>
    <xf numFmtId="0" fontId="8" fillId="0" borderId="0" xfId="114" applyFont="1" applyFill="1" applyBorder="1" applyAlignment="1" applyProtection="1">
      <alignment horizontal="left"/>
      <protection/>
    </xf>
    <xf numFmtId="164" fontId="8" fillId="0" borderId="22" xfId="0" applyNumberFormat="1" applyFont="1" applyFill="1" applyBorder="1" applyAlignment="1" applyProtection="1">
      <alignment horizontal="center"/>
      <protection/>
    </xf>
    <xf numFmtId="164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/>
      <protection/>
    </xf>
    <xf numFmtId="0" fontId="6" fillId="0" borderId="0" xfId="72" applyFont="1" applyFill="1" applyBorder="1">
      <alignment/>
      <protection/>
    </xf>
    <xf numFmtId="168" fontId="6" fillId="0" borderId="0" xfId="125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58" fillId="0" borderId="26" xfId="0" applyFont="1" applyBorder="1" applyAlignment="1">
      <alignment horizontal="left" vertical="center" wrapText="1" indent="1"/>
    </xf>
    <xf numFmtId="0" fontId="58" fillId="0" borderId="27" xfId="0" applyFont="1" applyBorder="1" applyAlignment="1">
      <alignment horizontal="left" vertical="center" wrapText="1" indent="1"/>
    </xf>
    <xf numFmtId="0" fontId="58" fillId="0" borderId="28" xfId="0" applyFont="1" applyBorder="1" applyAlignment="1">
      <alignment horizontal="left" vertical="center" wrapText="1" indent="1"/>
    </xf>
    <xf numFmtId="10" fontId="58" fillId="0" borderId="28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10" fontId="58" fillId="0" borderId="29" xfId="0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1"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0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6" fillId="0" borderId="0" xfId="72" applyFont="1" applyBorder="1">
      <alignment/>
      <protection/>
    </xf>
    <xf numFmtId="167" fontId="8" fillId="0" borderId="11" xfId="44" applyNumberFormat="1" applyFont="1" applyFill="1" applyBorder="1" applyAlignment="1">
      <alignment horizontal="left"/>
    </xf>
    <xf numFmtId="167" fontId="8" fillId="0" borderId="0" xfId="44" applyNumberFormat="1" applyFont="1" applyFill="1" applyBorder="1" applyAlignment="1">
      <alignment horizontal="left"/>
    </xf>
    <xf numFmtId="167" fontId="8" fillId="0" borderId="12" xfId="44" applyNumberFormat="1" applyFont="1" applyFill="1" applyBorder="1" applyAlignment="1">
      <alignment horizontal="left"/>
    </xf>
    <xf numFmtId="167" fontId="6" fillId="0" borderId="0" xfId="44" applyNumberFormat="1" applyFont="1" applyBorder="1" applyAlignment="1">
      <alignment/>
    </xf>
    <xf numFmtId="0" fontId="8" fillId="0" borderId="0" xfId="72" applyFont="1" applyFill="1" applyBorder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7" fontId="6" fillId="35" borderId="12" xfId="0" applyNumberFormat="1" applyFont="1" applyFill="1" applyBorder="1" applyAlignment="1" applyProtection="1">
      <alignment/>
      <protection locked="0"/>
    </xf>
    <xf numFmtId="37" fontId="6" fillId="35" borderId="0" xfId="42" applyNumberFormat="1" applyFont="1" applyFill="1" applyAlignment="1" applyProtection="1">
      <alignment/>
      <protection/>
    </xf>
    <xf numFmtId="37" fontId="6" fillId="35" borderId="14" xfId="0" applyNumberFormat="1" applyFont="1" applyFill="1" applyBorder="1" applyAlignment="1" applyProtection="1">
      <alignment/>
      <protection locked="0"/>
    </xf>
    <xf numFmtId="37" fontId="6" fillId="35" borderId="0" xfId="0" applyNumberFormat="1" applyFont="1" applyFill="1" applyBorder="1" applyAlignment="1" applyProtection="1">
      <alignment/>
      <protection locked="0"/>
    </xf>
    <xf numFmtId="37" fontId="6" fillId="35" borderId="15" xfId="0" applyNumberFormat="1" applyFont="1" applyFill="1" applyBorder="1" applyAlignment="1" applyProtection="1">
      <alignment/>
      <protection locked="0"/>
    </xf>
    <xf numFmtId="37" fontId="6" fillId="35" borderId="15" xfId="0" applyNumberFormat="1" applyFont="1" applyFill="1" applyBorder="1" applyAlignment="1" applyProtection="1">
      <alignment/>
      <protection/>
    </xf>
    <xf numFmtId="37" fontId="6" fillId="35" borderId="12" xfId="0" applyNumberFormat="1" applyFont="1" applyFill="1" applyBorder="1" applyAlignment="1" applyProtection="1">
      <alignment/>
      <protection/>
    </xf>
    <xf numFmtId="37" fontId="6" fillId="35" borderId="12" xfId="42" applyNumberFormat="1" applyFont="1" applyFill="1" applyBorder="1" applyAlignment="1" applyProtection="1">
      <alignment/>
      <protection/>
    </xf>
    <xf numFmtId="37" fontId="6" fillId="35" borderId="14" xfId="42" applyNumberFormat="1" applyFont="1" applyFill="1" applyBorder="1" applyAlignment="1" applyProtection="1">
      <alignment/>
      <protection locked="0"/>
    </xf>
    <xf numFmtId="37" fontId="6" fillId="35" borderId="14" xfId="42" applyNumberFormat="1" applyFont="1" applyFill="1" applyBorder="1" applyAlignment="1" applyProtection="1">
      <alignment/>
      <protection/>
    </xf>
    <xf numFmtId="37" fontId="6" fillId="35" borderId="14" xfId="0" applyNumberFormat="1" applyFont="1" applyFill="1" applyBorder="1" applyAlignment="1" applyProtection="1">
      <alignment/>
      <protection/>
    </xf>
    <xf numFmtId="37" fontId="6" fillId="34" borderId="24" xfId="42" applyNumberFormat="1" applyFont="1" applyFill="1" applyBorder="1" applyAlignment="1" applyProtection="1">
      <alignment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6" fillId="34" borderId="12" xfId="0" applyNumberFormat="1" applyFont="1" applyFill="1" applyBorder="1" applyAlignment="1" applyProtection="1">
      <alignment/>
      <protection/>
    </xf>
    <xf numFmtId="37" fontId="6" fillId="34" borderId="25" xfId="42" applyNumberFormat="1" applyFont="1" applyFill="1" applyBorder="1" applyAlignment="1" applyProtection="1">
      <alignment/>
      <protection/>
    </xf>
    <xf numFmtId="37" fontId="6" fillId="34" borderId="25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37" fontId="6" fillId="34" borderId="14" xfId="0" applyNumberFormat="1" applyFont="1" applyFill="1" applyBorder="1" applyAlignment="1" applyProtection="1">
      <alignment horizontal="center"/>
      <protection/>
    </xf>
    <xf numFmtId="37" fontId="6" fillId="34" borderId="14" xfId="0" applyNumberFormat="1" applyFont="1" applyFill="1" applyBorder="1" applyAlignment="1" applyProtection="1">
      <alignment/>
      <protection/>
    </xf>
    <xf numFmtId="37" fontId="6" fillId="35" borderId="18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67" fontId="6" fillId="34" borderId="24" xfId="44" applyNumberFormat="1" applyFont="1" applyFill="1" applyBorder="1" applyAlignment="1">
      <alignment/>
    </xf>
    <xf numFmtId="0" fontId="6" fillId="35" borderId="22" xfId="72" applyFill="1" applyBorder="1">
      <alignment/>
      <protection/>
    </xf>
    <xf numFmtId="0" fontId="6" fillId="35" borderId="11" xfId="72" applyFill="1" applyBorder="1">
      <alignment/>
      <protection/>
    </xf>
    <xf numFmtId="0" fontId="6" fillId="35" borderId="17" xfId="72" applyFill="1" applyBorder="1">
      <alignment/>
      <protection/>
    </xf>
    <xf numFmtId="167" fontId="6" fillId="35" borderId="14" xfId="72" applyNumberFormat="1" applyFill="1" applyBorder="1">
      <alignment/>
      <protection/>
    </xf>
    <xf numFmtId="167" fontId="6" fillId="35" borderId="15" xfId="72" applyNumberFormat="1" applyFill="1" applyBorder="1">
      <alignment/>
      <protection/>
    </xf>
    <xf numFmtId="167" fontId="6" fillId="34" borderId="12" xfId="44" applyNumberFormat="1" applyFont="1" applyFill="1" applyBorder="1" applyAlignment="1">
      <alignment/>
    </xf>
    <xf numFmtId="168" fontId="6" fillId="34" borderId="30" xfId="125" applyNumberFormat="1" applyFont="1" applyFill="1" applyBorder="1" applyAlignment="1">
      <alignment/>
    </xf>
    <xf numFmtId="168" fontId="6" fillId="34" borderId="31" xfId="125" applyNumberFormat="1" applyFont="1" applyFill="1" applyBorder="1" applyAlignment="1">
      <alignment/>
    </xf>
    <xf numFmtId="167" fontId="6" fillId="34" borderId="0" xfId="44" applyNumberFormat="1" applyFont="1" applyFill="1" applyBorder="1" applyAlignment="1">
      <alignment/>
    </xf>
    <xf numFmtId="42" fontId="6" fillId="34" borderId="12" xfId="0" applyNumberFormat="1" applyFont="1" applyFill="1" applyBorder="1" applyAlignment="1" applyProtection="1">
      <alignment/>
      <protection locked="0"/>
    </xf>
    <xf numFmtId="164" fontId="6" fillId="35" borderId="24" xfId="65" applyNumberFormat="1" applyFont="1" applyFill="1" applyBorder="1" applyProtection="1">
      <alignment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167" fontId="8" fillId="35" borderId="0" xfId="44" applyNumberFormat="1" applyFont="1" applyFill="1" applyBorder="1" applyAlignment="1">
      <alignment horizontal="left"/>
    </xf>
    <xf numFmtId="0" fontId="8" fillId="35" borderId="0" xfId="114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167" fontId="8" fillId="35" borderId="12" xfId="44" applyNumberFormat="1" applyFont="1" applyFill="1" applyBorder="1" applyAlignment="1">
      <alignment horizontal="left"/>
    </xf>
    <xf numFmtId="9" fontId="6" fillId="35" borderId="0" xfId="124" applyFont="1" applyFill="1" applyBorder="1" applyAlignment="1">
      <alignment horizontal="center"/>
    </xf>
    <xf numFmtId="181" fontId="6" fillId="35" borderId="0" xfId="47" applyNumberFormat="1" applyFont="1" applyFill="1" applyBorder="1" applyAlignment="1">
      <alignment/>
    </xf>
    <xf numFmtId="10" fontId="6" fillId="35" borderId="0" xfId="44" applyNumberFormat="1" applyFont="1" applyFill="1" applyBorder="1" applyAlignment="1">
      <alignment/>
    </xf>
    <xf numFmtId="0" fontId="8" fillId="0" borderId="24" xfId="72" applyFont="1" applyBorder="1" applyAlignment="1">
      <alignment horizontal="center" wrapText="1"/>
      <protection/>
    </xf>
    <xf numFmtId="167" fontId="8" fillId="0" borderId="24" xfId="44" applyNumberFormat="1" applyFont="1" applyBorder="1" applyAlignment="1">
      <alignment horizontal="center" wrapText="1"/>
    </xf>
    <xf numFmtId="167" fontId="8" fillId="0" borderId="24" xfId="44" applyNumberFormat="1" applyFont="1" applyBorder="1" applyAlignment="1">
      <alignment horizontal="center"/>
    </xf>
    <xf numFmtId="0" fontId="1" fillId="34" borderId="20" xfId="0" applyFont="1" applyFill="1" applyBorder="1" applyAlignment="1">
      <alignment/>
    </xf>
    <xf numFmtId="167" fontId="6" fillId="34" borderId="19" xfId="44" applyNumberFormat="1" applyFont="1" applyFill="1" applyBorder="1" applyAlignment="1">
      <alignment/>
    </xf>
    <xf numFmtId="43" fontId="6" fillId="34" borderId="24" xfId="44" applyFont="1" applyFill="1" applyBorder="1" applyAlignment="1">
      <alignment/>
    </xf>
    <xf numFmtId="167" fontId="8" fillId="35" borderId="10" xfId="44" applyNumberFormat="1" applyFont="1" applyFill="1" applyBorder="1" applyAlignment="1">
      <alignment horizontal="left"/>
    </xf>
    <xf numFmtId="0" fontId="8" fillId="0" borderId="22" xfId="0" applyNumberFormat="1" applyFont="1" applyBorder="1" applyAlignment="1" applyProtection="1">
      <alignment horizontal="center"/>
      <protection locked="0"/>
    </xf>
    <xf numFmtId="0" fontId="8" fillId="0" borderId="16" xfId="115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67" fontId="6" fillId="0" borderId="12" xfId="42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0" borderId="32" xfId="0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3" xfId="58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73" fontId="8" fillId="0" borderId="14" xfId="115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7" fontId="6" fillId="0" borderId="11" xfId="42" applyNumberFormat="1" applyFont="1" applyBorder="1" applyAlignment="1" applyProtection="1">
      <alignment horizontal="center"/>
      <protection locked="0"/>
    </xf>
    <xf numFmtId="167" fontId="6" fillId="0" borderId="0" xfId="42" applyNumberFormat="1" applyFont="1" applyBorder="1" applyAlignment="1" applyProtection="1">
      <alignment/>
      <protection locked="0"/>
    </xf>
    <xf numFmtId="167" fontId="6" fillId="0" borderId="12" xfId="42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167" fontId="6" fillId="34" borderId="24" xfId="42" applyNumberFormat="1" applyFont="1" applyFill="1" applyBorder="1" applyAlignment="1" applyProtection="1">
      <alignment/>
      <protection locked="0"/>
    </xf>
    <xf numFmtId="167" fontId="6" fillId="35" borderId="12" xfId="42" applyNumberFormat="1" applyFont="1" applyFill="1" applyBorder="1" applyAlignment="1" applyProtection="1">
      <alignment/>
      <protection locked="0"/>
    </xf>
    <xf numFmtId="167" fontId="6" fillId="35" borderId="14" xfId="42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7" fontId="6" fillId="0" borderId="14" xfId="42" applyNumberFormat="1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42" fontId="6" fillId="34" borderId="25" xfId="42" applyNumberFormat="1" applyFont="1" applyFill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167" fontId="6" fillId="0" borderId="35" xfId="42" applyNumberFormat="1" applyFont="1" applyBorder="1" applyAlignment="1" applyProtection="1">
      <alignment/>
      <protection locked="0"/>
    </xf>
    <xf numFmtId="167" fontId="8" fillId="0" borderId="11" xfId="44" applyNumberFormat="1" applyFont="1" applyBorder="1" applyAlignment="1" applyProtection="1">
      <alignment/>
      <protection locked="0"/>
    </xf>
    <xf numFmtId="0" fontId="6" fillId="0" borderId="0" xfId="72" applyProtection="1">
      <alignment/>
      <protection locked="0"/>
    </xf>
    <xf numFmtId="0" fontId="6" fillId="0" borderId="14" xfId="72" applyBorder="1" applyProtection="1">
      <alignment/>
      <protection locked="0"/>
    </xf>
    <xf numFmtId="167" fontId="6" fillId="0" borderId="14" xfId="44" applyNumberFormat="1" applyFont="1" applyBorder="1" applyAlignment="1" applyProtection="1">
      <alignment/>
      <protection locked="0"/>
    </xf>
    <xf numFmtId="167" fontId="6" fillId="0" borderId="12" xfId="44" applyNumberFormat="1" applyFont="1" applyBorder="1" applyAlignment="1" applyProtection="1">
      <alignment/>
      <protection locked="0"/>
    </xf>
    <xf numFmtId="167" fontId="6" fillId="0" borderId="0" xfId="44" applyNumberFormat="1" applyFont="1" applyBorder="1" applyAlignment="1" applyProtection="1">
      <alignment/>
      <protection locked="0"/>
    </xf>
    <xf numFmtId="167" fontId="6" fillId="35" borderId="14" xfId="44" applyNumberFormat="1" applyFont="1" applyFill="1" applyBorder="1" applyAlignment="1" applyProtection="1">
      <alignment/>
      <protection locked="0"/>
    </xf>
    <xf numFmtId="167" fontId="6" fillId="35" borderId="12" xfId="44" applyNumberFormat="1" applyFont="1" applyFill="1" applyBorder="1" applyAlignment="1" applyProtection="1">
      <alignment/>
      <protection locked="0"/>
    </xf>
    <xf numFmtId="0" fontId="6" fillId="0" borderId="11" xfId="120" applyFont="1" applyBorder="1" applyAlignment="1" applyProtection="1">
      <alignment horizontal="center"/>
      <protection locked="0"/>
    </xf>
    <xf numFmtId="0" fontId="6" fillId="0" borderId="0" xfId="120" applyFont="1" applyBorder="1" applyProtection="1">
      <alignment/>
      <protection locked="0"/>
    </xf>
    <xf numFmtId="0" fontId="6" fillId="0" borderId="11" xfId="118" applyFont="1" applyBorder="1" applyAlignment="1" applyProtection="1">
      <alignment horizontal="center"/>
      <protection locked="0"/>
    </xf>
    <xf numFmtId="0" fontId="6" fillId="0" borderId="0" xfId="118" applyFont="1" applyFill="1" applyBorder="1" applyProtection="1">
      <alignment/>
      <protection locked="0"/>
    </xf>
    <xf numFmtId="0" fontId="6" fillId="0" borderId="0" xfId="72" applyFill="1" applyProtection="1">
      <alignment/>
      <protection locked="0"/>
    </xf>
    <xf numFmtId="167" fontId="6" fillId="35" borderId="15" xfId="44" applyNumberFormat="1" applyFont="1" applyFill="1" applyBorder="1" applyAlignment="1" applyProtection="1">
      <alignment/>
      <protection locked="0"/>
    </xf>
    <xf numFmtId="167" fontId="6" fillId="35" borderId="18" xfId="44" applyNumberFormat="1" applyFont="1" applyFill="1" applyBorder="1" applyAlignment="1" applyProtection="1">
      <alignment/>
      <protection locked="0"/>
    </xf>
    <xf numFmtId="181" fontId="6" fillId="34" borderId="24" xfId="49" applyNumberFormat="1" applyFont="1" applyFill="1" applyBorder="1" applyAlignment="1" applyProtection="1">
      <alignment/>
      <protection locked="0"/>
    </xf>
    <xf numFmtId="181" fontId="6" fillId="34" borderId="20" xfId="49" applyNumberFormat="1" applyFont="1" applyFill="1" applyBorder="1" applyAlignment="1" applyProtection="1">
      <alignment/>
      <protection locked="0"/>
    </xf>
    <xf numFmtId="181" fontId="6" fillId="34" borderId="19" xfId="49" applyNumberFormat="1" applyFont="1" applyFill="1" applyBorder="1" applyAlignment="1" applyProtection="1">
      <alignment/>
      <protection locked="0"/>
    </xf>
    <xf numFmtId="167" fontId="8" fillId="0" borderId="11" xfId="44" applyNumberFormat="1" applyFont="1" applyFill="1" applyBorder="1" applyAlignment="1" applyProtection="1">
      <alignment/>
      <protection locked="0"/>
    </xf>
    <xf numFmtId="181" fontId="6" fillId="34" borderId="36" xfId="49" applyNumberFormat="1" applyFont="1" applyFill="1" applyBorder="1" applyAlignment="1" applyProtection="1">
      <alignment/>
      <protection locked="0"/>
    </xf>
    <xf numFmtId="181" fontId="6" fillId="0" borderId="0" xfId="49" applyNumberFormat="1" applyFont="1" applyBorder="1" applyAlignment="1" applyProtection="1">
      <alignment/>
      <protection locked="0"/>
    </xf>
    <xf numFmtId="0" fontId="8" fillId="0" borderId="11" xfId="65" applyFont="1" applyBorder="1" applyProtection="1">
      <alignment/>
      <protection locked="0"/>
    </xf>
    <xf numFmtId="167" fontId="6" fillId="35" borderId="24" xfId="44" applyNumberFormat="1" applyFont="1" applyFill="1" applyBorder="1" applyAlignment="1" applyProtection="1">
      <alignment/>
      <protection locked="0"/>
    </xf>
    <xf numFmtId="167" fontId="6" fillId="0" borderId="0" xfId="44" applyNumberFormat="1" applyFont="1" applyAlignment="1" applyProtection="1">
      <alignment/>
      <protection locked="0"/>
    </xf>
    <xf numFmtId="0" fontId="8" fillId="16" borderId="11" xfId="66" applyFont="1" applyFill="1" applyBorder="1" applyProtection="1">
      <alignment/>
      <protection locked="0"/>
    </xf>
    <xf numFmtId="0" fontId="8" fillId="16" borderId="0" xfId="66" applyFont="1" applyFill="1" applyBorder="1" applyAlignment="1" applyProtection="1">
      <alignment horizontal="right"/>
      <protection locked="0"/>
    </xf>
    <xf numFmtId="167" fontId="8" fillId="0" borderId="0" xfId="66" applyNumberFormat="1" applyFont="1" applyBorder="1" applyAlignment="1" applyProtection="1">
      <alignment horizontal="left"/>
      <protection locked="0"/>
    </xf>
    <xf numFmtId="44" fontId="6" fillId="0" borderId="0" xfId="49" applyFont="1" applyAlignment="1" applyProtection="1">
      <alignment/>
      <protection locked="0"/>
    </xf>
    <xf numFmtId="0" fontId="6" fillId="0" borderId="11" xfId="67" applyFont="1" applyBorder="1" applyProtection="1">
      <alignment/>
      <protection locked="0"/>
    </xf>
    <xf numFmtId="0" fontId="8" fillId="0" borderId="0" xfId="66" applyFont="1" applyBorder="1" applyAlignment="1" applyProtection="1">
      <alignment horizontal="right"/>
      <protection locked="0"/>
    </xf>
    <xf numFmtId="0" fontId="8" fillId="0" borderId="0" xfId="66" applyFont="1" applyBorder="1" applyAlignment="1" applyProtection="1">
      <alignment horizontal="left"/>
      <protection locked="0"/>
    </xf>
    <xf numFmtId="0" fontId="10" fillId="11" borderId="11" xfId="68" applyFont="1" applyFill="1" applyBorder="1" applyAlignment="1" applyProtection="1">
      <alignment horizontal="left"/>
      <protection locked="0"/>
    </xf>
    <xf numFmtId="167" fontId="6" fillId="17" borderId="0" xfId="44" applyNumberFormat="1" applyFont="1" applyFill="1" applyAlignment="1" applyProtection="1">
      <alignment/>
      <protection locked="0"/>
    </xf>
    <xf numFmtId="0" fontId="8" fillId="0" borderId="11" xfId="69" applyFont="1" applyBorder="1" applyAlignment="1" applyProtection="1">
      <alignment horizontal="left"/>
      <protection locked="0"/>
    </xf>
    <xf numFmtId="0" fontId="8" fillId="36" borderId="11" xfId="70" applyFont="1" applyFill="1" applyBorder="1" applyAlignment="1" applyProtection="1">
      <alignment horizontal="left"/>
      <protection locked="0"/>
    </xf>
    <xf numFmtId="167" fontId="6" fillId="36" borderId="0" xfId="44" applyNumberFormat="1" applyFont="1" applyFill="1" applyAlignment="1" applyProtection="1">
      <alignment/>
      <protection locked="0"/>
    </xf>
    <xf numFmtId="167" fontId="6" fillId="0" borderId="0" xfId="44" applyNumberFormat="1" applyFont="1" applyFill="1" applyAlignment="1" applyProtection="1">
      <alignment/>
      <protection locked="0"/>
    </xf>
    <xf numFmtId="0" fontId="8" fillId="19" borderId="11" xfId="70" applyFont="1" applyFill="1" applyBorder="1" applyAlignment="1" applyProtection="1">
      <alignment horizontal="left"/>
      <protection locked="0"/>
    </xf>
    <xf numFmtId="167" fontId="6" fillId="19" borderId="0" xfId="44" applyNumberFormat="1" applyFont="1" applyFill="1" applyAlignment="1" applyProtection="1">
      <alignment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44" fontId="6" fillId="0" borderId="0" xfId="0" applyNumberFormat="1" applyFont="1" applyBorder="1" applyAlignment="1" applyProtection="1">
      <alignment/>
      <protection locked="0"/>
    </xf>
    <xf numFmtId="0" fontId="8" fillId="0" borderId="11" xfId="70" applyFont="1" applyFill="1" applyBorder="1" applyAlignment="1" applyProtection="1">
      <alignment horizontal="left"/>
      <protection locked="0"/>
    </xf>
    <xf numFmtId="167" fontId="6" fillId="16" borderId="11" xfId="44" applyNumberFormat="1" applyFont="1" applyFill="1" applyBorder="1" applyAlignment="1" applyProtection="1">
      <alignment/>
      <protection locked="0"/>
    </xf>
    <xf numFmtId="0" fontId="6" fillId="16" borderId="0" xfId="72" applyFill="1" applyProtection="1">
      <alignment/>
      <protection locked="0"/>
    </xf>
    <xf numFmtId="167" fontId="6" fillId="11" borderId="11" xfId="44" applyNumberFormat="1" applyFont="1" applyFill="1" applyBorder="1" applyAlignment="1" applyProtection="1">
      <alignment/>
      <protection locked="0"/>
    </xf>
    <xf numFmtId="0" fontId="6" fillId="11" borderId="0" xfId="72" applyFill="1" applyProtection="1">
      <alignment/>
      <protection locked="0"/>
    </xf>
    <xf numFmtId="167" fontId="6" fillId="36" borderId="11" xfId="44" applyNumberFormat="1" applyFont="1" applyFill="1" applyBorder="1" applyAlignment="1" applyProtection="1">
      <alignment/>
      <protection locked="0"/>
    </xf>
    <xf numFmtId="0" fontId="6" fillId="36" borderId="0" xfId="72" applyFill="1" applyProtection="1">
      <alignment/>
      <protection locked="0"/>
    </xf>
    <xf numFmtId="167" fontId="6" fillId="19" borderId="11" xfId="44" applyNumberFormat="1" applyFont="1" applyFill="1" applyBorder="1" applyAlignment="1" applyProtection="1">
      <alignment/>
      <protection locked="0"/>
    </xf>
    <xf numFmtId="0" fontId="6" fillId="19" borderId="0" xfId="72" applyFill="1" applyProtection="1">
      <alignment/>
      <protection locked="0"/>
    </xf>
    <xf numFmtId="167" fontId="8" fillId="16" borderId="11" xfId="44" applyNumberFormat="1" applyFont="1" applyFill="1" applyBorder="1" applyAlignment="1" applyProtection="1">
      <alignment/>
      <protection locked="0"/>
    </xf>
    <xf numFmtId="167" fontId="8" fillId="0" borderId="0" xfId="44" applyNumberFormat="1" applyFont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167" fontId="6" fillId="0" borderId="0" xfId="42" applyNumberFormat="1" applyFont="1" applyAlignment="1" applyProtection="1">
      <alignment/>
      <protection locked="0"/>
    </xf>
    <xf numFmtId="167" fontId="6" fillId="0" borderId="0" xfId="44" applyNumberFormat="1" applyFont="1" applyBorder="1" applyAlignment="1" applyProtection="1">
      <alignment/>
      <protection/>
    </xf>
    <xf numFmtId="167" fontId="6" fillId="35" borderId="14" xfId="44" applyNumberFormat="1" applyFont="1" applyFill="1" applyBorder="1" applyAlignment="1" applyProtection="1">
      <alignment/>
      <protection locked="0"/>
    </xf>
    <xf numFmtId="167" fontId="6" fillId="35" borderId="12" xfId="72" applyNumberFormat="1" applyFill="1" applyBorder="1">
      <alignment/>
      <protection/>
    </xf>
    <xf numFmtId="0" fontId="6" fillId="0" borderId="0" xfId="72" applyFont="1" applyFill="1" applyProtection="1">
      <alignment/>
      <protection locked="0"/>
    </xf>
    <xf numFmtId="44" fontId="6" fillId="0" borderId="0" xfId="49" applyFont="1" applyFill="1" applyAlignment="1" applyProtection="1">
      <alignment/>
      <protection locked="0"/>
    </xf>
    <xf numFmtId="43" fontId="6" fillId="0" borderId="0" xfId="44" applyNumberFormat="1" applyFont="1" applyFill="1" applyAlignment="1" applyProtection="1">
      <alignment/>
      <protection locked="0"/>
    </xf>
    <xf numFmtId="0" fontId="6" fillId="11" borderId="0" xfId="72" applyFill="1" applyBorder="1" applyProtection="1">
      <alignment/>
      <protection locked="0"/>
    </xf>
    <xf numFmtId="167" fontId="8" fillId="0" borderId="0" xfId="44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2" fillId="34" borderId="0" xfId="0" applyFont="1" applyFill="1" applyAlignment="1">
      <alignment horizontal="center" vertical="center"/>
    </xf>
    <xf numFmtId="10" fontId="22" fillId="34" borderId="0" xfId="0" applyNumberFormat="1" applyFont="1" applyFill="1" applyAlignment="1">
      <alignment horizontal="center" vertical="center"/>
    </xf>
    <xf numFmtId="10" fontId="58" fillId="34" borderId="28" xfId="0" applyNumberFormat="1" applyFont="1" applyFill="1" applyBorder="1" applyAlignment="1">
      <alignment horizontal="left" vertical="center" wrapText="1" indent="1"/>
    </xf>
    <xf numFmtId="167" fontId="6" fillId="0" borderId="0" xfId="44" applyNumberFormat="1" applyFont="1" applyFill="1" applyBorder="1" applyAlignment="1">
      <alignment/>
    </xf>
    <xf numFmtId="0" fontId="6" fillId="0" borderId="37" xfId="72" applyFont="1" applyBorder="1" applyAlignment="1">
      <alignment horizontal="left"/>
      <protection/>
    </xf>
    <xf numFmtId="0" fontId="6" fillId="0" borderId="38" xfId="72" applyFont="1" applyBorder="1" applyAlignment="1">
      <alignment horizontal="left"/>
      <protection/>
    </xf>
    <xf numFmtId="0" fontId="6" fillId="35" borderId="21" xfId="0" applyFont="1" applyFill="1" applyBorder="1" applyAlignment="1" applyProtection="1">
      <alignment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6" fillId="35" borderId="19" xfId="0" applyFont="1" applyFill="1" applyBorder="1" applyAlignment="1" applyProtection="1">
      <alignment/>
      <protection locked="0"/>
    </xf>
    <xf numFmtId="37" fontId="6" fillId="37" borderId="12" xfId="42" applyNumberFormat="1" applyFont="1" applyFill="1" applyBorder="1" applyAlignment="1" applyProtection="1">
      <alignment/>
      <protection locked="0"/>
    </xf>
    <xf numFmtId="37" fontId="9" fillId="37" borderId="12" xfId="42" applyNumberFormat="1" applyFont="1" applyFill="1" applyBorder="1" applyAlignment="1" applyProtection="1">
      <alignment/>
      <protection locked="0"/>
    </xf>
    <xf numFmtId="167" fontId="6" fillId="35" borderId="16" xfId="44" applyNumberFormat="1" applyFont="1" applyFill="1" applyBorder="1" applyAlignment="1">
      <alignment/>
    </xf>
    <xf numFmtId="167" fontId="6" fillId="35" borderId="14" xfId="44" applyNumberFormat="1" applyFont="1" applyFill="1" applyBorder="1" applyAlignment="1">
      <alignment/>
    </xf>
    <xf numFmtId="167" fontId="6" fillId="35" borderId="14" xfId="44" applyNumberFormat="1" applyFont="1" applyFill="1" applyBorder="1" applyAlignment="1">
      <alignment/>
    </xf>
    <xf numFmtId="167" fontId="6" fillId="35" borderId="15" xfId="44" applyNumberFormat="1" applyFont="1" applyFill="1" applyBorder="1" applyAlignment="1">
      <alignment/>
    </xf>
    <xf numFmtId="167" fontId="8" fillId="36" borderId="11" xfId="44" applyNumberFormat="1" applyFont="1" applyFill="1" applyBorder="1" applyAlignment="1" applyProtection="1">
      <alignment/>
      <protection locked="0"/>
    </xf>
    <xf numFmtId="0" fontId="6" fillId="19" borderId="0" xfId="0" applyFont="1" applyFill="1" applyBorder="1" applyAlignment="1" applyProtection="1">
      <alignment/>
      <protection locked="0"/>
    </xf>
    <xf numFmtId="44" fontId="6" fillId="34" borderId="14" xfId="49" applyFont="1" applyFill="1" applyBorder="1" applyAlignment="1" applyProtection="1">
      <alignment/>
      <protection locked="0"/>
    </xf>
    <xf numFmtId="43" fontId="6" fillId="34" borderId="14" xfId="44" applyNumberFormat="1" applyFont="1" applyFill="1" applyBorder="1" applyAlignment="1" applyProtection="1">
      <alignment/>
      <protection locked="0"/>
    </xf>
    <xf numFmtId="43" fontId="6" fillId="34" borderId="14" xfId="44" applyFont="1" applyFill="1" applyBorder="1" applyAlignment="1" applyProtection="1">
      <alignment/>
      <protection locked="0"/>
    </xf>
    <xf numFmtId="10" fontId="6" fillId="0" borderId="14" xfId="125" applyNumberFormat="1" applyFont="1" applyFill="1" applyBorder="1" applyAlignment="1" applyProtection="1">
      <alignment/>
      <protection locked="0"/>
    </xf>
    <xf numFmtId="186" fontId="6" fillId="35" borderId="14" xfId="44" applyNumberFormat="1" applyFont="1" applyFill="1" applyBorder="1" applyAlignment="1" applyProtection="1">
      <alignment/>
      <protection locked="0"/>
    </xf>
    <xf numFmtId="186" fontId="6" fillId="0" borderId="14" xfId="44" applyNumberFormat="1" applyFont="1" applyFill="1" applyBorder="1" applyAlignment="1" applyProtection="1">
      <alignment/>
      <protection locked="0"/>
    </xf>
    <xf numFmtId="39" fontId="6" fillId="34" borderId="14" xfId="42" applyNumberFormat="1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167" fontId="8" fillId="11" borderId="11" xfId="44" applyNumberFormat="1" applyFont="1" applyFill="1" applyBorder="1" applyAlignment="1" applyProtection="1">
      <alignment/>
      <protection locked="0"/>
    </xf>
    <xf numFmtId="167" fontId="8" fillId="19" borderId="11" xfId="44" applyNumberFormat="1" applyFont="1" applyFill="1" applyBorder="1" applyAlignment="1" applyProtection="1">
      <alignment/>
      <protection locked="0"/>
    </xf>
    <xf numFmtId="181" fontId="6" fillId="0" borderId="34" xfId="49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167" fontId="6" fillId="35" borderId="0" xfId="44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horizontal="left"/>
      <protection locked="0"/>
    </xf>
    <xf numFmtId="167" fontId="6" fillId="0" borderId="39" xfId="44" applyNumberFormat="1" applyFont="1" applyBorder="1" applyAlignment="1">
      <alignment horizontal="center"/>
    </xf>
    <xf numFmtId="167" fontId="6" fillId="0" borderId="40" xfId="44" applyNumberFormat="1" applyFont="1" applyBorder="1" applyAlignment="1">
      <alignment horizontal="center"/>
    </xf>
    <xf numFmtId="0" fontId="11" fillId="0" borderId="11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8" fillId="0" borderId="41" xfId="0" applyFont="1" applyBorder="1" applyAlignment="1">
      <alignment horizontal="left" vertical="center" wrapText="1" indent="1"/>
    </xf>
    <xf numFmtId="0" fontId="58" fillId="0" borderId="4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58" fillId="0" borderId="43" xfId="0" applyFont="1" applyBorder="1" applyAlignment="1">
      <alignment vertical="top" wrapText="1" indent="1"/>
    </xf>
    <xf numFmtId="0" fontId="58" fillId="0" borderId="44" xfId="0" applyFont="1" applyBorder="1" applyAlignment="1">
      <alignment vertical="top" wrapText="1" indent="1"/>
    </xf>
    <xf numFmtId="0" fontId="58" fillId="0" borderId="43" xfId="0" applyFont="1" applyBorder="1" applyAlignment="1">
      <alignment horizontal="left" vertical="center" wrapText="1" indent="1"/>
    </xf>
    <xf numFmtId="0" fontId="58" fillId="0" borderId="44" xfId="0" applyFont="1" applyBorder="1" applyAlignment="1">
      <alignment horizontal="left" vertical="center" wrapText="1" indent="1"/>
    </xf>
    <xf numFmtId="0" fontId="58" fillId="34" borderId="43" xfId="0" applyFont="1" applyFill="1" applyBorder="1" applyAlignment="1">
      <alignment horizontal="left" vertical="center" wrapText="1" indent="1"/>
    </xf>
    <xf numFmtId="0" fontId="58" fillId="34" borderId="44" xfId="0" applyFont="1" applyFill="1" applyBorder="1" applyAlignment="1">
      <alignment horizontal="left" vertical="center" wrapText="1" indent="1"/>
    </xf>
    <xf numFmtId="0" fontId="8" fillId="0" borderId="22" xfId="121" applyNumberFormat="1" applyFont="1" applyBorder="1" applyAlignment="1" applyProtection="1">
      <alignment horizontal="center"/>
      <protection/>
    </xf>
    <xf numFmtId="0" fontId="8" fillId="0" borderId="10" xfId="121" applyNumberFormat="1" applyFont="1" applyBorder="1" applyAlignment="1" applyProtection="1">
      <alignment horizontal="center"/>
      <protection/>
    </xf>
    <xf numFmtId="0" fontId="8" fillId="0" borderId="23" xfId="121" applyNumberFormat="1" applyFont="1" applyBorder="1" applyAlignment="1" applyProtection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0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0 2" xfId="74"/>
    <cellStyle name="Normal 2 11" xfId="75"/>
    <cellStyle name="Normal 2 11 2" xfId="76"/>
    <cellStyle name="Normal 2 12" xfId="77"/>
    <cellStyle name="Normal 2 12 2" xfId="78"/>
    <cellStyle name="Normal 2 13" xfId="79"/>
    <cellStyle name="Normal 2 13 2" xfId="80"/>
    <cellStyle name="Normal 2 14" xfId="81"/>
    <cellStyle name="Normal 2 14 2" xfId="82"/>
    <cellStyle name="Normal 2 15" xfId="83"/>
    <cellStyle name="Normal 2 15 2" xfId="84"/>
    <cellStyle name="Normal 2 16" xfId="85"/>
    <cellStyle name="Normal 2 16 2" xfId="86"/>
    <cellStyle name="Normal 2 17" xfId="87"/>
    <cellStyle name="Normal 2 17 2" xfId="88"/>
    <cellStyle name="Normal 2 18" xfId="89"/>
    <cellStyle name="Normal 2 18 2" xfId="90"/>
    <cellStyle name="Normal 2 19" xfId="91"/>
    <cellStyle name="Normal 2 2" xfId="92"/>
    <cellStyle name="Normal 2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3" xfId="100"/>
    <cellStyle name="Normal 2 3 2" xfId="101"/>
    <cellStyle name="Normal 2 4" xfId="102"/>
    <cellStyle name="Normal 2 4 2" xfId="103"/>
    <cellStyle name="Normal 2 5" xfId="104"/>
    <cellStyle name="Normal 2 5 2" xfId="105"/>
    <cellStyle name="Normal 2 6" xfId="106"/>
    <cellStyle name="Normal 2 6 2" xfId="107"/>
    <cellStyle name="Normal 2 7" xfId="108"/>
    <cellStyle name="Normal 2 7 2" xfId="109"/>
    <cellStyle name="Normal 2 8" xfId="110"/>
    <cellStyle name="Normal 2 8 2" xfId="111"/>
    <cellStyle name="Normal 2 9" xfId="112"/>
    <cellStyle name="Normal 2 9 2" xfId="113"/>
    <cellStyle name="Normal 20" xfId="114"/>
    <cellStyle name="Normal 3" xfId="115"/>
    <cellStyle name="Normal 4" xfId="116"/>
    <cellStyle name="Normal 6" xfId="117"/>
    <cellStyle name="Normal 7" xfId="118"/>
    <cellStyle name="Normal 8" xfId="119"/>
    <cellStyle name="Normal 9" xfId="120"/>
    <cellStyle name="Normal_Sheet1" xfId="121"/>
    <cellStyle name="Note" xfId="122"/>
    <cellStyle name="Output" xfId="123"/>
    <cellStyle name="Percent" xfId="124"/>
    <cellStyle name="Percent 2" xfId="125"/>
    <cellStyle name="Percent 3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838200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57150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80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00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80"/>
  <sheetViews>
    <sheetView tabSelected="1" zoomScalePageLayoutView="0" workbookViewId="0" topLeftCell="A1">
      <selection activeCell="A12" sqref="A12"/>
    </sheetView>
  </sheetViews>
  <sheetFormatPr defaultColWidth="11.375" defaultRowHeight="12.75"/>
  <cols>
    <col min="1" max="1" width="28.75390625" style="222" customWidth="1"/>
    <col min="2" max="2" width="30.375" style="222" customWidth="1"/>
    <col min="3" max="3" width="14.625" style="222" customWidth="1"/>
    <col min="4" max="4" width="6.375" style="222" customWidth="1"/>
    <col min="5" max="5" width="6.25390625" style="222" customWidth="1"/>
    <col min="6" max="6" width="11.375" style="222" bestFit="1" customWidth="1"/>
    <col min="7" max="7" width="11.875" style="222" bestFit="1" customWidth="1"/>
    <col min="8" max="8" width="12.75390625" style="222" bestFit="1" customWidth="1"/>
    <col min="9" max="9" width="15.625" style="320" customWidth="1"/>
    <col min="10" max="157" width="11.375" style="220" customWidth="1"/>
    <col min="158" max="16384" width="11.375" style="222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ht="12.75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ht="7.5" customHeigh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30" ht="15.75" customHeight="1">
      <c r="A5" s="223" t="s">
        <v>90</v>
      </c>
      <c r="B5" s="224"/>
      <c r="C5" s="224"/>
      <c r="D5" s="224"/>
      <c r="E5" s="224"/>
      <c r="F5" s="224"/>
      <c r="G5" s="224"/>
      <c r="H5" s="224"/>
      <c r="I5" s="225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7"/>
    </row>
    <row r="6" spans="1:30" ht="15.75" customHeight="1">
      <c r="A6" s="358" t="s">
        <v>93</v>
      </c>
      <c r="B6" s="359"/>
      <c r="C6" s="359"/>
      <c r="D6" s="359"/>
      <c r="E6" s="359"/>
      <c r="F6" s="359"/>
      <c r="G6" s="359"/>
      <c r="H6" s="359"/>
      <c r="I6" s="360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9"/>
    </row>
    <row r="7" spans="1:30" ht="13.5" customHeight="1">
      <c r="A7" s="85" t="s">
        <v>262</v>
      </c>
      <c r="B7" s="230"/>
      <c r="C7" s="230"/>
      <c r="D7" s="230"/>
      <c r="E7" s="231"/>
      <c r="F7" s="230"/>
      <c r="G7" s="230"/>
      <c r="H7" s="230"/>
      <c r="I7" s="232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2"/>
    </row>
    <row r="8" spans="1:157" s="234" customFormat="1" ht="12.75">
      <c r="A8" s="354" t="s">
        <v>156</v>
      </c>
      <c r="B8" s="362"/>
      <c r="C8" s="362"/>
      <c r="D8" s="201"/>
      <c r="E8" s="201"/>
      <c r="F8" s="201"/>
      <c r="G8" s="201"/>
      <c r="H8" s="201"/>
      <c r="I8" s="202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</row>
    <row r="9" spans="1:157" s="234" customFormat="1" ht="12.75">
      <c r="A9" s="200" t="s">
        <v>195</v>
      </c>
      <c r="B9" s="363"/>
      <c r="C9" s="363"/>
      <c r="D9" s="201"/>
      <c r="E9" s="201"/>
      <c r="F9" s="201"/>
      <c r="G9" s="201"/>
      <c r="H9" s="201"/>
      <c r="I9" s="202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</row>
    <row r="10" spans="1:157" s="234" customFormat="1" ht="12.75">
      <c r="A10" s="200" t="s">
        <v>158</v>
      </c>
      <c r="B10" s="363"/>
      <c r="C10" s="363"/>
      <c r="D10" s="201"/>
      <c r="E10" s="201"/>
      <c r="F10" s="201"/>
      <c r="G10" s="201"/>
      <c r="H10" s="201"/>
      <c r="I10" s="202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</row>
    <row r="11" spans="1:157" s="234" customFormat="1" ht="12.75">
      <c r="A11" s="200" t="s">
        <v>196</v>
      </c>
      <c r="B11" s="363"/>
      <c r="C11" s="363"/>
      <c r="D11" s="201"/>
      <c r="E11" s="201"/>
      <c r="F11" s="201"/>
      <c r="G11" s="201"/>
      <c r="H11" s="201"/>
      <c r="I11" s="202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</row>
    <row r="12" spans="1:157" s="241" customFormat="1" ht="12.75">
      <c r="A12" s="235"/>
      <c r="B12" s="236"/>
      <c r="C12" s="236"/>
      <c r="D12" s="236"/>
      <c r="E12" s="236"/>
      <c r="F12" s="237" t="s">
        <v>86</v>
      </c>
      <c r="G12" s="238" t="s">
        <v>87</v>
      </c>
      <c r="H12" s="239" t="s">
        <v>88</v>
      </c>
      <c r="I12" s="238" t="s">
        <v>89</v>
      </c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</row>
    <row r="13" spans="1:9" ht="12.75">
      <c r="A13" s="235"/>
      <c r="B13" s="236"/>
      <c r="C13" s="236"/>
      <c r="D13" s="236"/>
      <c r="E13" s="236"/>
      <c r="F13" s="242" t="s">
        <v>65</v>
      </c>
      <c r="G13" s="243" t="s">
        <v>65</v>
      </c>
      <c r="H13" s="244" t="s">
        <v>66</v>
      </c>
      <c r="I13" s="245" t="s">
        <v>66</v>
      </c>
    </row>
    <row r="14" spans="1:9" ht="12.75">
      <c r="A14" s="235"/>
      <c r="B14" s="236"/>
      <c r="C14" s="236"/>
      <c r="D14" s="236"/>
      <c r="E14" s="236"/>
      <c r="F14" s="242" t="s">
        <v>64</v>
      </c>
      <c r="G14" s="110" t="s">
        <v>180</v>
      </c>
      <c r="H14" s="244" t="s">
        <v>64</v>
      </c>
      <c r="I14" s="245" t="s">
        <v>64</v>
      </c>
    </row>
    <row r="15" spans="1:9" ht="12.75">
      <c r="A15" s="219"/>
      <c r="B15" s="220"/>
      <c r="C15" s="220"/>
      <c r="D15" s="220"/>
      <c r="E15" s="220"/>
      <c r="F15" s="120">
        <v>2016</v>
      </c>
      <c r="G15" s="110">
        <v>2017</v>
      </c>
      <c r="H15" s="103">
        <v>2017</v>
      </c>
      <c r="I15" s="125">
        <v>2018</v>
      </c>
    </row>
    <row r="16" spans="1:9" ht="12.75">
      <c r="A16" s="246" t="s">
        <v>161</v>
      </c>
      <c r="B16" s="220"/>
      <c r="C16" s="220"/>
      <c r="D16" s="220"/>
      <c r="E16" s="247"/>
      <c r="F16" s="198">
        <f>'1410 FR.14A1'!G36</f>
        <v>0</v>
      </c>
      <c r="G16" s="198">
        <f>'1410 FR.14A1'!H36</f>
        <v>0</v>
      </c>
      <c r="H16" s="198">
        <f>'1410 FR.14A1'!I36</f>
        <v>0</v>
      </c>
      <c r="I16" s="198">
        <f>'1410 FR.14A1'!J36</f>
        <v>0</v>
      </c>
    </row>
    <row r="17" spans="1:9" ht="12.75">
      <c r="A17" s="246" t="s">
        <v>254</v>
      </c>
      <c r="B17" s="220"/>
      <c r="C17" s="220"/>
      <c r="D17" s="220"/>
      <c r="E17" s="247"/>
      <c r="F17" s="163"/>
      <c r="G17" s="163"/>
      <c r="H17" s="163"/>
      <c r="I17" s="163"/>
    </row>
    <row r="18" spans="1:9" ht="12.75">
      <c r="A18" s="248"/>
      <c r="B18" s="220"/>
      <c r="C18" s="220"/>
      <c r="D18" s="220"/>
      <c r="E18" s="247"/>
      <c r="F18" s="163"/>
      <c r="G18" s="163"/>
      <c r="H18" s="163"/>
      <c r="I18" s="163"/>
    </row>
    <row r="19" spans="1:9" ht="12.75">
      <c r="A19" s="248">
        <v>821000</v>
      </c>
      <c r="B19" s="220" t="s">
        <v>249</v>
      </c>
      <c r="C19" s="220"/>
      <c r="D19" s="220"/>
      <c r="E19" s="247"/>
      <c r="F19" s="163"/>
      <c r="G19" s="163"/>
      <c r="H19" s="163"/>
      <c r="I19" s="163"/>
    </row>
    <row r="20" spans="1:9" ht="12.75">
      <c r="A20" s="248">
        <v>821200</v>
      </c>
      <c r="B20" s="220" t="s">
        <v>250</v>
      </c>
      <c r="C20" s="220"/>
      <c r="D20" s="220"/>
      <c r="E20" s="247"/>
      <c r="F20" s="163"/>
      <c r="G20" s="163"/>
      <c r="H20" s="163"/>
      <c r="I20" s="163"/>
    </row>
    <row r="21" spans="1:9" ht="12.75">
      <c r="A21" s="248">
        <v>832150</v>
      </c>
      <c r="B21" s="220" t="s">
        <v>251</v>
      </c>
      <c r="C21" s="220"/>
      <c r="D21" s="220"/>
      <c r="E21" s="247"/>
      <c r="F21" s="163"/>
      <c r="G21" s="163"/>
      <c r="H21" s="163"/>
      <c r="I21" s="163"/>
    </row>
    <row r="22" spans="1:9" ht="12.75">
      <c r="A22" s="248">
        <v>883400</v>
      </c>
      <c r="B22" s="220" t="s">
        <v>252</v>
      </c>
      <c r="C22" s="220"/>
      <c r="D22" s="220"/>
      <c r="E22" s="247"/>
      <c r="F22" s="163"/>
      <c r="G22" s="163"/>
      <c r="H22" s="163"/>
      <c r="I22" s="163"/>
    </row>
    <row r="23" spans="1:9" ht="12.75">
      <c r="A23" s="248"/>
      <c r="B23" s="220"/>
      <c r="C23" s="220"/>
      <c r="D23" s="220"/>
      <c r="E23" s="247"/>
      <c r="F23" s="163"/>
      <c r="G23" s="163"/>
      <c r="H23" s="163"/>
      <c r="I23" s="163"/>
    </row>
    <row r="24" spans="1:9" ht="12.75">
      <c r="A24" s="248"/>
      <c r="B24" s="220"/>
      <c r="C24" s="220"/>
      <c r="D24" s="220"/>
      <c r="E24" s="247"/>
      <c r="F24" s="163"/>
      <c r="G24" s="163"/>
      <c r="H24" s="163"/>
      <c r="I24" s="163"/>
    </row>
    <row r="25" spans="1:9" ht="12.75">
      <c r="A25" s="248"/>
      <c r="B25" s="220"/>
      <c r="C25" s="220"/>
      <c r="D25" s="220"/>
      <c r="E25" s="247"/>
      <c r="F25" s="163"/>
      <c r="G25" s="163"/>
      <c r="H25" s="163"/>
      <c r="I25" s="163"/>
    </row>
    <row r="26" spans="1:9" ht="12.75">
      <c r="A26" s="248"/>
      <c r="B26" s="220"/>
      <c r="C26" s="220"/>
      <c r="D26" s="220"/>
      <c r="E26" s="247"/>
      <c r="F26" s="163"/>
      <c r="G26" s="163"/>
      <c r="H26" s="163"/>
      <c r="I26" s="163"/>
    </row>
    <row r="27" spans="1:9" ht="12.75">
      <c r="A27" s="248"/>
      <c r="B27" s="220"/>
      <c r="C27" s="220"/>
      <c r="D27" s="220"/>
      <c r="E27" s="247"/>
      <c r="F27" s="163"/>
      <c r="G27" s="163"/>
      <c r="H27" s="163"/>
      <c r="I27" s="163"/>
    </row>
    <row r="28" spans="1:9" ht="12.75">
      <c r="A28" s="249"/>
      <c r="B28" s="250"/>
      <c r="C28" s="250"/>
      <c r="D28" s="250"/>
      <c r="E28" s="251"/>
      <c r="F28" s="163"/>
      <c r="G28" s="163"/>
      <c r="H28" s="163"/>
      <c r="I28" s="163"/>
    </row>
    <row r="29" spans="1:9" ht="12.75">
      <c r="A29" s="248"/>
      <c r="B29" s="220"/>
      <c r="C29" s="220"/>
      <c r="D29" s="220"/>
      <c r="E29" s="247"/>
      <c r="F29" s="163"/>
      <c r="G29" s="163"/>
      <c r="H29" s="163"/>
      <c r="I29" s="163"/>
    </row>
    <row r="30" spans="1:9" ht="12.75">
      <c r="A30" s="252" t="s">
        <v>160</v>
      </c>
      <c r="B30" s="220"/>
      <c r="C30" s="220"/>
      <c r="D30" s="220"/>
      <c r="E30" s="247"/>
      <c r="F30" s="253">
        <f>ROUND(SUM(F18:F29),0)</f>
        <v>0</v>
      </c>
      <c r="G30" s="253">
        <f>ROUND(SUM(G18:G29),0)</f>
        <v>0</v>
      </c>
      <c r="H30" s="253">
        <f>ROUND(SUM(H18:H29),0)</f>
        <v>0</v>
      </c>
      <c r="I30" s="253">
        <f>ROUND(SUM(I18:I29),0)</f>
        <v>0</v>
      </c>
    </row>
    <row r="31" spans="1:9" ht="12.75">
      <c r="A31" s="252"/>
      <c r="B31" s="220"/>
      <c r="C31" s="220"/>
      <c r="D31" s="220"/>
      <c r="E31" s="247"/>
      <c r="F31" s="254"/>
      <c r="G31" s="254"/>
      <c r="H31" s="254"/>
      <c r="I31" s="255"/>
    </row>
    <row r="32" spans="1:9" ht="12.75">
      <c r="A32" s="246" t="s">
        <v>162</v>
      </c>
      <c r="B32" s="256"/>
      <c r="C32" s="220"/>
      <c r="D32" s="220"/>
      <c r="E32" s="247"/>
      <c r="F32" s="257"/>
      <c r="G32" s="257"/>
      <c r="H32" s="257"/>
      <c r="I32" s="255"/>
    </row>
    <row r="33" spans="1:9" ht="12.75">
      <c r="A33" s="219" t="s">
        <v>5</v>
      </c>
      <c r="B33" s="220"/>
      <c r="C33" s="220"/>
      <c r="D33" s="220"/>
      <c r="E33" s="247"/>
      <c r="F33" s="163"/>
      <c r="G33" s="163"/>
      <c r="H33" s="163"/>
      <c r="I33" s="163"/>
    </row>
    <row r="34" spans="1:9" ht="12.75">
      <c r="A34" s="219" t="s">
        <v>22</v>
      </c>
      <c r="B34" s="220"/>
      <c r="C34" s="220"/>
      <c r="D34" s="220"/>
      <c r="E34" s="247"/>
      <c r="F34" s="163"/>
      <c r="G34" s="163"/>
      <c r="H34" s="163"/>
      <c r="I34" s="163"/>
    </row>
    <row r="35" spans="1:9" ht="12.75">
      <c r="A35" s="258" t="s">
        <v>9</v>
      </c>
      <c r="B35" s="220"/>
      <c r="C35" s="220"/>
      <c r="D35" s="220"/>
      <c r="E35" s="247"/>
      <c r="F35" s="163"/>
      <c r="G35" s="163"/>
      <c r="H35" s="163"/>
      <c r="I35" s="163"/>
    </row>
    <row r="36" spans="1:9" ht="12.75">
      <c r="A36" s="219" t="s">
        <v>6</v>
      </c>
      <c r="B36" s="220"/>
      <c r="C36" s="220"/>
      <c r="D36" s="220"/>
      <c r="E36" s="247"/>
      <c r="F36" s="163"/>
      <c r="G36" s="163"/>
      <c r="H36" s="163"/>
      <c r="I36" s="163"/>
    </row>
    <row r="37" spans="1:9" ht="12.75">
      <c r="A37" s="219" t="s">
        <v>259</v>
      </c>
      <c r="B37" s="220"/>
      <c r="C37" s="336"/>
      <c r="D37" s="337"/>
      <c r="E37" s="338"/>
      <c r="F37" s="163"/>
      <c r="G37" s="163"/>
      <c r="H37" s="163"/>
      <c r="I37" s="163"/>
    </row>
    <row r="38" spans="1:156" ht="12.75">
      <c r="A38" s="252" t="s">
        <v>160</v>
      </c>
      <c r="B38" s="220"/>
      <c r="C38" s="220"/>
      <c r="D38" s="220"/>
      <c r="E38" s="247"/>
      <c r="F38" s="253">
        <f>ROUND(SUM(F33:F37),0)</f>
        <v>0</v>
      </c>
      <c r="G38" s="253">
        <f>ROUND(SUM(G33:G37),0)</f>
        <v>0</v>
      </c>
      <c r="H38" s="253">
        <f>ROUND(SUM(H33:H37),0)</f>
        <v>0</v>
      </c>
      <c r="I38" s="253">
        <f>ROUND(SUM(I33:I37),0)</f>
        <v>0</v>
      </c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</row>
    <row r="39" spans="1:9" ht="12.75">
      <c r="A39" s="252"/>
      <c r="B39" s="220"/>
      <c r="C39" s="220"/>
      <c r="D39" s="220"/>
      <c r="E39" s="247"/>
      <c r="F39" s="221"/>
      <c r="G39" s="221"/>
      <c r="H39" s="221"/>
      <c r="I39" s="260"/>
    </row>
    <row r="40" spans="1:9" ht="12.75">
      <c r="A40" s="246" t="s">
        <v>164</v>
      </c>
      <c r="B40" s="220"/>
      <c r="C40" s="220"/>
      <c r="D40" s="220"/>
      <c r="E40" s="247"/>
      <c r="F40" s="339"/>
      <c r="G40" s="340"/>
      <c r="H40" s="340"/>
      <c r="I40" s="171"/>
    </row>
    <row r="41" spans="1:9" ht="12.75">
      <c r="A41" s="219"/>
      <c r="B41" s="220"/>
      <c r="C41" s="220"/>
      <c r="D41" s="220"/>
      <c r="E41" s="247"/>
      <c r="F41" s="247"/>
      <c r="G41" s="247"/>
      <c r="H41" s="247"/>
      <c r="I41" s="260"/>
    </row>
    <row r="42" spans="1:9" ht="13.5" thickBot="1">
      <c r="A42" s="261" t="s">
        <v>163</v>
      </c>
      <c r="B42" s="262"/>
      <c r="C42" s="262"/>
      <c r="D42" s="262"/>
      <c r="E42" s="263"/>
      <c r="F42" s="264">
        <f>F16+F30+F38</f>
        <v>0</v>
      </c>
      <c r="G42" s="264">
        <f>G16+G30+G38</f>
        <v>0</v>
      </c>
      <c r="H42" s="264">
        <f>H16+H30+H38</f>
        <v>0</v>
      </c>
      <c r="I42" s="264">
        <f>I16+I30+I38+I40</f>
        <v>0</v>
      </c>
    </row>
    <row r="43" spans="1:9" ht="13.5" thickTop="1">
      <c r="A43" s="246"/>
      <c r="B43" s="220"/>
      <c r="C43" s="220"/>
      <c r="D43" s="220"/>
      <c r="E43" s="220"/>
      <c r="F43" s="265"/>
      <c r="G43" s="265"/>
      <c r="H43" s="265"/>
      <c r="I43" s="266"/>
    </row>
    <row r="44" spans="1:9" ht="12.75">
      <c r="A44" s="267" t="s">
        <v>253</v>
      </c>
      <c r="B44" s="268"/>
      <c r="C44" s="268"/>
      <c r="D44" s="268"/>
      <c r="E44" s="268"/>
      <c r="F44" s="269"/>
      <c r="G44" s="270"/>
      <c r="H44" s="269"/>
      <c r="I44" s="271"/>
    </row>
    <row r="45" spans="1:9" ht="12.75">
      <c r="A45" s="53">
        <v>741000</v>
      </c>
      <c r="B45" s="50" t="s">
        <v>255</v>
      </c>
      <c r="C45" s="321"/>
      <c r="D45" s="321"/>
      <c r="E45" s="321"/>
      <c r="F45" s="322"/>
      <c r="G45" s="273"/>
      <c r="H45" s="273"/>
      <c r="I45" s="274"/>
    </row>
    <row r="46" spans="1:9" ht="12.75">
      <c r="A46" s="53" t="s">
        <v>50</v>
      </c>
      <c r="B46" s="50" t="s">
        <v>96</v>
      </c>
      <c r="C46" s="321"/>
      <c r="D46" s="321"/>
      <c r="E46" s="321"/>
      <c r="F46" s="273"/>
      <c r="G46" s="273"/>
      <c r="H46" s="273"/>
      <c r="I46" s="274"/>
    </row>
    <row r="47" spans="1:9" ht="12.75">
      <c r="A47" s="53" t="s">
        <v>52</v>
      </c>
      <c r="B47" s="50" t="s">
        <v>115</v>
      </c>
      <c r="C47" s="321"/>
      <c r="D47" s="321"/>
      <c r="E47" s="321"/>
      <c r="F47" s="273"/>
      <c r="G47" s="273"/>
      <c r="H47" s="273"/>
      <c r="I47" s="274"/>
    </row>
    <row r="48" spans="1:9" ht="12.75">
      <c r="A48" s="275">
        <v>831700</v>
      </c>
      <c r="B48" s="276" t="s">
        <v>18</v>
      </c>
      <c r="C48" s="276"/>
      <c r="D48" s="276"/>
      <c r="E48" s="276"/>
      <c r="F48" s="273"/>
      <c r="G48" s="273"/>
      <c r="H48" s="273"/>
      <c r="I48" s="274"/>
    </row>
    <row r="49" spans="1:9" ht="12.75">
      <c r="A49" s="275">
        <v>832300</v>
      </c>
      <c r="B49" s="276" t="s">
        <v>10</v>
      </c>
      <c r="C49" s="276"/>
      <c r="D49" s="276"/>
      <c r="E49" s="276"/>
      <c r="F49" s="273"/>
      <c r="G49" s="273"/>
      <c r="H49" s="273"/>
      <c r="I49" s="274"/>
    </row>
    <row r="50" spans="1:9" ht="12.75">
      <c r="A50" s="275">
        <v>832500</v>
      </c>
      <c r="B50" s="276" t="s">
        <v>11</v>
      </c>
      <c r="C50" s="276"/>
      <c r="D50" s="276"/>
      <c r="E50" s="276"/>
      <c r="F50" s="273"/>
      <c r="G50" s="273"/>
      <c r="H50" s="273"/>
      <c r="I50" s="274"/>
    </row>
    <row r="51" spans="1:9" ht="12.75">
      <c r="A51" s="275">
        <v>833300</v>
      </c>
      <c r="B51" s="276" t="s">
        <v>60</v>
      </c>
      <c r="C51" s="276"/>
      <c r="D51" s="276"/>
      <c r="E51" s="276"/>
      <c r="F51" s="273"/>
      <c r="G51" s="273"/>
      <c r="H51" s="273"/>
      <c r="I51" s="274"/>
    </row>
    <row r="52" spans="1:9" ht="12.75">
      <c r="A52" s="275">
        <v>873000</v>
      </c>
      <c r="B52" s="276" t="s">
        <v>14</v>
      </c>
      <c r="C52" s="276"/>
      <c r="D52" s="276"/>
      <c r="E52" s="276"/>
      <c r="F52" s="273"/>
      <c r="G52" s="273"/>
      <c r="H52" s="273"/>
      <c r="I52" s="274"/>
    </row>
    <row r="53" spans="1:9" ht="12.75">
      <c r="A53" s="275"/>
      <c r="B53" s="276"/>
      <c r="C53" s="276"/>
      <c r="D53" s="276"/>
      <c r="E53" s="276"/>
      <c r="F53" s="273"/>
      <c r="G53" s="273"/>
      <c r="H53" s="273"/>
      <c r="I53" s="274"/>
    </row>
    <row r="54" spans="1:9" ht="12.75">
      <c r="A54" s="275"/>
      <c r="B54" s="276"/>
      <c r="C54" s="276"/>
      <c r="D54" s="276"/>
      <c r="E54" s="276"/>
      <c r="F54" s="273"/>
      <c r="G54" s="273"/>
      <c r="H54" s="273"/>
      <c r="I54" s="274"/>
    </row>
    <row r="55" spans="1:9" ht="12.75">
      <c r="A55" s="219"/>
      <c r="C55" s="272"/>
      <c r="D55" s="272"/>
      <c r="E55" s="272"/>
      <c r="F55" s="273"/>
      <c r="G55" s="273"/>
      <c r="H55" s="273"/>
      <c r="I55" s="274"/>
    </row>
    <row r="56" spans="1:9" ht="12.75">
      <c r="A56" s="277" t="s">
        <v>117</v>
      </c>
      <c r="B56" s="278" t="s">
        <v>4</v>
      </c>
      <c r="C56" s="279"/>
      <c r="D56" s="268"/>
      <c r="E56" s="268"/>
      <c r="F56" s="280"/>
      <c r="G56" s="280"/>
      <c r="H56" s="280"/>
      <c r="I56" s="281"/>
    </row>
    <row r="57" spans="1:9" ht="12.75">
      <c r="A57" s="267" t="s">
        <v>160</v>
      </c>
      <c r="B57" s="268"/>
      <c r="C57" s="268"/>
      <c r="D57" s="268"/>
      <c r="E57" s="268"/>
      <c r="F57" s="282">
        <f>SUM(F45:F56)</f>
        <v>0</v>
      </c>
      <c r="G57" s="283">
        <f>SUM(G45:G56)</f>
        <v>0</v>
      </c>
      <c r="H57" s="282">
        <f>SUM(H45:H56)</f>
        <v>0</v>
      </c>
      <c r="I57" s="284">
        <f>SUM(I45:I56)</f>
        <v>0</v>
      </c>
    </row>
    <row r="58" spans="1:9" ht="13.5" thickBot="1">
      <c r="A58" s="285" t="s">
        <v>243</v>
      </c>
      <c r="B58" s="268"/>
      <c r="C58" s="268"/>
      <c r="D58" s="268"/>
      <c r="E58" s="268"/>
      <c r="F58" s="286">
        <f>F16+F30+F57+F38</f>
        <v>0</v>
      </c>
      <c r="G58" s="286">
        <f>G16+G30+G57+G38</f>
        <v>0</v>
      </c>
      <c r="H58" s="286">
        <f>H16+H30+H57+H38</f>
        <v>0</v>
      </c>
      <c r="I58" s="286">
        <f>I16+I30+I57+I38</f>
        <v>0</v>
      </c>
    </row>
    <row r="59" spans="1:9" ht="9.75" customHeight="1" thickTop="1">
      <c r="A59" s="267"/>
      <c r="B59" s="268"/>
      <c r="C59" s="268"/>
      <c r="D59" s="268"/>
      <c r="E59" s="268"/>
      <c r="F59" s="268"/>
      <c r="G59" s="268"/>
      <c r="H59" s="287"/>
      <c r="I59" s="357"/>
    </row>
    <row r="60" spans="1:9" ht="12.75">
      <c r="A60" s="288" t="s">
        <v>169</v>
      </c>
      <c r="B60" s="199">
        <v>1</v>
      </c>
      <c r="C60" s="51" t="s">
        <v>165</v>
      </c>
      <c r="D60" s="51"/>
      <c r="E60" s="51"/>
      <c r="F60" s="289"/>
      <c r="G60" s="268"/>
      <c r="H60" s="268"/>
      <c r="I60" s="269"/>
    </row>
    <row r="61" spans="1:9" ht="12.75">
      <c r="A61" s="267" t="s">
        <v>119</v>
      </c>
      <c r="B61" s="272"/>
      <c r="C61" s="290"/>
      <c r="D61" s="290"/>
      <c r="E61" s="290"/>
      <c r="F61" s="268"/>
      <c r="G61" s="268"/>
      <c r="H61" s="268"/>
      <c r="I61" s="269"/>
    </row>
    <row r="62" spans="1:9" ht="12.75">
      <c r="A62" s="291" t="s">
        <v>232</v>
      </c>
      <c r="B62" s="292"/>
      <c r="C62" s="293"/>
      <c r="D62" s="293"/>
      <c r="E62" s="293"/>
      <c r="F62" s="268"/>
      <c r="G62" s="294"/>
      <c r="H62" s="268"/>
      <c r="I62" s="347">
        <f>I42/B60</f>
        <v>0</v>
      </c>
    </row>
    <row r="63" spans="1:9" ht="12.75">
      <c r="A63" s="295" t="s">
        <v>77</v>
      </c>
      <c r="B63" s="296"/>
      <c r="C63" s="297"/>
      <c r="D63" s="297"/>
      <c r="E63" s="324"/>
      <c r="F63" s="279"/>
      <c r="G63" s="325"/>
      <c r="H63" s="279"/>
      <c r="I63" s="348">
        <f>I45/B60</f>
        <v>0</v>
      </c>
    </row>
    <row r="64" spans="1:9" ht="12.75">
      <c r="A64" s="295" t="s">
        <v>78</v>
      </c>
      <c r="B64" s="296"/>
      <c r="C64" s="297"/>
      <c r="D64" s="297"/>
      <c r="E64" s="324"/>
      <c r="F64" s="279"/>
      <c r="G64" s="325"/>
      <c r="H64" s="279"/>
      <c r="I64" s="348">
        <f>(I46-I35)/B60</f>
        <v>0</v>
      </c>
    </row>
    <row r="65" spans="1:9" ht="12.75">
      <c r="A65" s="295" t="s">
        <v>168</v>
      </c>
      <c r="B65" s="296"/>
      <c r="C65" s="297"/>
      <c r="D65" s="297"/>
      <c r="E65" s="324"/>
      <c r="F65" s="279"/>
      <c r="G65" s="325"/>
      <c r="H65" s="279"/>
      <c r="I65" s="348">
        <f>(I47-I33)/B60</f>
        <v>0</v>
      </c>
    </row>
    <row r="66" spans="1:9" ht="12.75">
      <c r="A66" s="295" t="s">
        <v>79</v>
      </c>
      <c r="B66" s="268"/>
      <c r="C66" s="268"/>
      <c r="D66" s="268"/>
      <c r="E66" s="324"/>
      <c r="F66" s="326"/>
      <c r="G66" s="279"/>
      <c r="H66" s="279"/>
      <c r="I66" s="349">
        <f>(I57-SUM(I45:I47))/B60</f>
        <v>0</v>
      </c>
    </row>
    <row r="67" spans="1:9" ht="12.75">
      <c r="A67" s="298" t="s">
        <v>233</v>
      </c>
      <c r="B67" s="299"/>
      <c r="C67" s="268"/>
      <c r="D67" s="268"/>
      <c r="E67" s="279"/>
      <c r="F67" s="279"/>
      <c r="G67" s="279"/>
      <c r="H67" s="279"/>
      <c r="I67" s="347">
        <f>SUM(I62:I66)</f>
        <v>0</v>
      </c>
    </row>
    <row r="68" spans="1:9" ht="12.75">
      <c r="A68" s="300" t="s">
        <v>166</v>
      </c>
      <c r="B68" s="268"/>
      <c r="C68" s="268"/>
      <c r="D68" s="268"/>
      <c r="E68" s="268"/>
      <c r="F68" s="268"/>
      <c r="G68" s="268"/>
      <c r="H68" s="268"/>
      <c r="I68" s="350">
        <v>0.675</v>
      </c>
    </row>
    <row r="69" spans="1:9" ht="12.75">
      <c r="A69" s="301" t="s">
        <v>234</v>
      </c>
      <c r="B69" s="302"/>
      <c r="C69" s="303"/>
      <c r="D69" s="303"/>
      <c r="E69" s="303"/>
      <c r="F69" s="268"/>
      <c r="G69" s="268"/>
      <c r="H69" s="268"/>
      <c r="I69" s="347">
        <f>I62*(1+I68)</f>
        <v>0</v>
      </c>
    </row>
    <row r="70" spans="1:11" ht="12.75">
      <c r="A70" s="304" t="s">
        <v>235</v>
      </c>
      <c r="B70" s="305"/>
      <c r="C70" s="303"/>
      <c r="D70" s="303"/>
      <c r="E70" s="303"/>
      <c r="F70" s="268"/>
      <c r="G70" s="268"/>
      <c r="H70" s="268"/>
      <c r="I70" s="347">
        <f>I67*(1+I68)</f>
        <v>0</v>
      </c>
      <c r="J70" s="306"/>
      <c r="K70" s="307"/>
    </row>
    <row r="71" spans="1:9" ht="12.75">
      <c r="A71" s="308" t="s">
        <v>236</v>
      </c>
      <c r="B71" s="303"/>
      <c r="C71" s="268"/>
      <c r="D71" s="268"/>
      <c r="E71" s="268"/>
      <c r="F71" s="268"/>
      <c r="G71" s="268"/>
      <c r="H71" s="268"/>
      <c r="I71" s="269"/>
    </row>
    <row r="72" spans="1:9" ht="12.75">
      <c r="A72" s="309" t="s">
        <v>237</v>
      </c>
      <c r="B72" s="310"/>
      <c r="C72" s="268"/>
      <c r="D72" s="268"/>
      <c r="E72" s="268"/>
      <c r="F72" s="268"/>
      <c r="G72" s="268"/>
      <c r="H72" s="268"/>
      <c r="I72" s="351"/>
    </row>
    <row r="73" spans="1:9" ht="12.75">
      <c r="A73" s="311" t="s">
        <v>238</v>
      </c>
      <c r="B73" s="312"/>
      <c r="C73" s="268"/>
      <c r="D73" s="268"/>
      <c r="E73" s="268"/>
      <c r="F73" s="268"/>
      <c r="G73" s="268"/>
      <c r="H73" s="268"/>
      <c r="I73" s="351"/>
    </row>
    <row r="74" spans="1:9" ht="12.75">
      <c r="A74" s="313" t="s">
        <v>239</v>
      </c>
      <c r="B74" s="314"/>
      <c r="C74" s="268"/>
      <c r="D74" s="268"/>
      <c r="E74" s="268"/>
      <c r="F74" s="268"/>
      <c r="G74" s="268"/>
      <c r="H74" s="268"/>
      <c r="I74" s="351"/>
    </row>
    <row r="75" spans="1:9" ht="12.75">
      <c r="A75" s="315" t="s">
        <v>240</v>
      </c>
      <c r="B75" s="316"/>
      <c r="C75" s="268"/>
      <c r="D75" s="268"/>
      <c r="E75" s="268"/>
      <c r="F75" s="268"/>
      <c r="G75" s="268"/>
      <c r="H75" s="268"/>
      <c r="I75" s="351"/>
    </row>
    <row r="76" spans="1:157" s="241" customFormat="1" ht="12.75">
      <c r="A76" s="285" t="s">
        <v>244</v>
      </c>
      <c r="B76" s="279"/>
      <c r="C76" s="279"/>
      <c r="D76" s="279"/>
      <c r="E76" s="279"/>
      <c r="F76" s="279"/>
      <c r="G76" s="279"/>
      <c r="H76" s="279"/>
      <c r="I76" s="352"/>
      <c r="J76" s="240" t="s">
        <v>256</v>
      </c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</row>
    <row r="77" spans="1:9" ht="12.75">
      <c r="A77" s="317" t="s">
        <v>246</v>
      </c>
      <c r="B77" s="310"/>
      <c r="C77" s="318" t="s">
        <v>116</v>
      </c>
      <c r="D77" s="318"/>
      <c r="E77" s="318"/>
      <c r="F77" s="361"/>
      <c r="G77" s="361"/>
      <c r="I77" s="353">
        <f>I72-I62</f>
        <v>0</v>
      </c>
    </row>
    <row r="78" spans="1:9" ht="12.75">
      <c r="A78" s="355" t="s">
        <v>245</v>
      </c>
      <c r="B78" s="327"/>
      <c r="C78" s="328" t="s">
        <v>116</v>
      </c>
      <c r="D78" s="328"/>
      <c r="E78" s="328"/>
      <c r="F78" s="361"/>
      <c r="G78" s="361"/>
      <c r="H78" s="220"/>
      <c r="I78" s="353">
        <f>I73-I67</f>
        <v>0</v>
      </c>
    </row>
    <row r="79" spans="1:9" ht="12.75">
      <c r="A79" s="345" t="s">
        <v>247</v>
      </c>
      <c r="B79" s="319"/>
      <c r="C79" s="318" t="s">
        <v>116</v>
      </c>
      <c r="D79" s="318"/>
      <c r="E79" s="318"/>
      <c r="F79" s="361"/>
      <c r="G79" s="361"/>
      <c r="I79" s="353">
        <f>I74-I69</f>
        <v>0</v>
      </c>
    </row>
    <row r="80" spans="1:9" ht="12.75">
      <c r="A80" s="356" t="s">
        <v>248</v>
      </c>
      <c r="B80" s="346"/>
      <c r="C80" s="328" t="s">
        <v>116</v>
      </c>
      <c r="D80" s="328"/>
      <c r="E80" s="328"/>
      <c r="F80" s="361"/>
      <c r="G80" s="361"/>
      <c r="H80" s="240"/>
      <c r="I80" s="353">
        <f>I75-I70</f>
        <v>0</v>
      </c>
    </row>
  </sheetData>
  <sheetProtection selectLockedCells="1"/>
  <mergeCells count="9">
    <mergeCell ref="A6:I6"/>
    <mergeCell ref="F77:G77"/>
    <mergeCell ref="F78:G78"/>
    <mergeCell ref="F79:G79"/>
    <mergeCell ref="F80:G80"/>
    <mergeCell ref="B8:C8"/>
    <mergeCell ref="B9:C9"/>
    <mergeCell ref="B10:C10"/>
    <mergeCell ref="B11:C11"/>
  </mergeCells>
  <printOptions horizontalCentered="1"/>
  <pageMargins left="0.5" right="0.5" top="0.25" bottom="0.5" header="0.35" footer="0.25"/>
  <pageSetup cellComments="asDisplayed" fitToHeight="0" fitToWidth="1" horizontalDpi="600" verticalDpi="600" orientation="landscape" scale="94" r:id="rId2"/>
  <headerFooter alignWithMargins="0">
    <oddFooter>&amp;L&amp;"Arial,Regular"&amp;8 09/30/11&amp;C&amp;"Arial,Regular"&amp;8Questions? Contact: isp@yale.edu&amp;R&amp;8Page &amp;P  of &amp;N</oddFooter>
  </headerFooter>
  <rowBreaks count="3" manualBreakCount="3">
    <brk id="43" max="255" man="1"/>
    <brk id="75" max="8" man="1"/>
    <brk id="8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B21" sqref="B21"/>
    </sheetView>
  </sheetViews>
  <sheetFormatPr defaultColWidth="9.00390625" defaultRowHeight="12.75"/>
  <cols>
    <col min="1" max="1" width="27.125" style="0" customWidth="1"/>
    <col min="2" max="2" width="25.75390625" style="0" customWidth="1"/>
    <col min="3" max="3" width="10.625" style="0" customWidth="1"/>
    <col min="4" max="4" width="12.375" style="0" customWidth="1"/>
    <col min="5" max="5" width="17.375" style="0" customWidth="1"/>
    <col min="6" max="6" width="9.625" style="0" customWidth="1"/>
    <col min="7" max="7" width="11.25390625" style="0" bestFit="1" customWidth="1"/>
    <col min="8" max="8" width="10.25390625" style="0" bestFit="1" customWidth="1"/>
    <col min="9" max="9" width="11.875" style="0" bestFit="1" customWidth="1"/>
    <col min="10" max="10" width="11.25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ht="12.75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ht="7.5" customHeigh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ht="18">
      <c r="A5" s="54" t="s">
        <v>120</v>
      </c>
      <c r="B5" s="55"/>
      <c r="C5" s="55"/>
      <c r="D5" s="55"/>
      <c r="E5" s="55"/>
      <c r="F5" s="47"/>
      <c r="G5" s="47"/>
      <c r="H5" s="47"/>
      <c r="I5" s="47"/>
      <c r="J5" s="63"/>
    </row>
    <row r="6" spans="1:10" ht="18">
      <c r="A6" s="56" t="s">
        <v>93</v>
      </c>
      <c r="B6" s="52"/>
      <c r="C6" s="52"/>
      <c r="D6" s="52"/>
      <c r="E6" s="52"/>
      <c r="F6" s="46"/>
      <c r="G6" s="46"/>
      <c r="H6" s="46"/>
      <c r="I6" s="46"/>
      <c r="J6" s="64"/>
    </row>
    <row r="7" spans="1:10" s="83" customFormat="1" ht="12.75">
      <c r="A7" s="85" t="s">
        <v>262</v>
      </c>
      <c r="B7" s="86"/>
      <c r="C7" s="86"/>
      <c r="E7" s="87"/>
      <c r="F7" s="88"/>
      <c r="G7" s="89"/>
      <c r="H7" s="89"/>
      <c r="I7" s="90"/>
      <c r="J7" s="91"/>
    </row>
    <row r="8" spans="1:10" ht="12.75">
      <c r="A8" s="156" t="s">
        <v>190</v>
      </c>
      <c r="B8" s="203"/>
      <c r="C8" s="203"/>
      <c r="D8" s="216"/>
      <c r="E8" s="203"/>
      <c r="F8" s="203"/>
      <c r="G8" s="203"/>
      <c r="H8" s="203"/>
      <c r="I8" s="203"/>
      <c r="J8" s="206"/>
    </row>
    <row r="9" spans="1:10" ht="12.75">
      <c r="A9" s="156" t="s">
        <v>157</v>
      </c>
      <c r="B9" s="203"/>
      <c r="C9" s="203"/>
      <c r="D9" s="203"/>
      <c r="E9" s="203"/>
      <c r="F9" s="203"/>
      <c r="G9" s="203"/>
      <c r="H9" s="203"/>
      <c r="I9" s="203"/>
      <c r="J9" s="206"/>
    </row>
    <row r="10" spans="1:10" ht="12.75">
      <c r="A10" s="156" t="s">
        <v>158</v>
      </c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3.5" thickBot="1">
      <c r="A11" s="156" t="s">
        <v>159</v>
      </c>
      <c r="B11" s="203"/>
      <c r="C11" s="203"/>
      <c r="D11" s="203"/>
      <c r="E11" s="203"/>
      <c r="F11" s="203"/>
      <c r="G11" s="203"/>
      <c r="H11" s="203"/>
      <c r="I11" s="203"/>
      <c r="J11" s="206"/>
    </row>
    <row r="12" spans="1:10" s="83" customFormat="1" ht="12.75">
      <c r="A12" s="156"/>
      <c r="B12" s="157"/>
      <c r="C12" s="157"/>
      <c r="D12" s="157"/>
      <c r="E12" s="364" t="s">
        <v>257</v>
      </c>
      <c r="F12" s="365"/>
      <c r="G12" s="157"/>
      <c r="H12" s="157"/>
      <c r="I12" s="157"/>
      <c r="J12" s="158"/>
    </row>
    <row r="13" spans="1:10" ht="12.75">
      <c r="A13" s="48"/>
      <c r="B13" s="49"/>
      <c r="C13" s="61"/>
      <c r="D13" s="159"/>
      <c r="E13" s="334" t="s">
        <v>152</v>
      </c>
      <c r="F13" s="195">
        <f>'For Drop Down Lists'!D5</f>
        <v>0.323</v>
      </c>
      <c r="G13" s="113" t="s">
        <v>86</v>
      </c>
      <c r="H13" s="23" t="s">
        <v>87</v>
      </c>
      <c r="I13" s="113" t="s">
        <v>88</v>
      </c>
      <c r="J13" s="23" t="s">
        <v>89</v>
      </c>
    </row>
    <row r="14" spans="1:10" ht="12.75">
      <c r="A14" s="60"/>
      <c r="B14" s="155"/>
      <c r="C14" s="49"/>
      <c r="D14" s="333"/>
      <c r="E14" s="334" t="s">
        <v>153</v>
      </c>
      <c r="F14" s="195">
        <f>'For Drop Down Lists'!D6</f>
        <v>0.617</v>
      </c>
      <c r="G14" s="102" t="s">
        <v>65</v>
      </c>
      <c r="H14" s="112" t="s">
        <v>65</v>
      </c>
      <c r="I14" s="102" t="s">
        <v>66</v>
      </c>
      <c r="J14" s="21" t="s">
        <v>66</v>
      </c>
    </row>
    <row r="15" spans="1:10" ht="13.5" thickBot="1">
      <c r="A15" s="48"/>
      <c r="B15" s="155"/>
      <c r="C15" s="49"/>
      <c r="D15" s="46"/>
      <c r="E15" s="335" t="s">
        <v>154</v>
      </c>
      <c r="F15" s="196">
        <f>'For Drop Down Lists'!D7</f>
        <v>0.076</v>
      </c>
      <c r="G15" s="102" t="s">
        <v>64</v>
      </c>
      <c r="H15" s="110" t="s">
        <v>180</v>
      </c>
      <c r="I15" s="102" t="s">
        <v>64</v>
      </c>
      <c r="J15" s="21" t="s">
        <v>64</v>
      </c>
    </row>
    <row r="16" spans="1:10" ht="12.75">
      <c r="A16" s="48"/>
      <c r="B16" s="155"/>
      <c r="C16" s="49"/>
      <c r="D16" s="46"/>
      <c r="E16" s="73"/>
      <c r="F16" s="135"/>
      <c r="G16" s="120">
        <v>2016</v>
      </c>
      <c r="H16" s="110">
        <v>2017</v>
      </c>
      <c r="I16" s="103">
        <v>2017</v>
      </c>
      <c r="J16" s="125">
        <v>2018</v>
      </c>
    </row>
    <row r="17" spans="1:10" ht="12.75">
      <c r="A17" s="48"/>
      <c r="B17" s="134"/>
      <c r="C17" s="160" t="s">
        <v>242</v>
      </c>
      <c r="D17" s="49"/>
      <c r="E17" s="49"/>
      <c r="F17" s="82"/>
      <c r="G17" s="60"/>
      <c r="H17" s="126"/>
      <c r="I17" s="61"/>
      <c r="J17" s="126"/>
    </row>
    <row r="18" spans="1:10" ht="38.25">
      <c r="A18" s="81" t="s">
        <v>112</v>
      </c>
      <c r="B18" s="81" t="s">
        <v>113</v>
      </c>
      <c r="C18" s="210" t="s">
        <v>151</v>
      </c>
      <c r="D18" s="211" t="s">
        <v>241</v>
      </c>
      <c r="E18" s="74" t="s">
        <v>114</v>
      </c>
      <c r="F18" s="212" t="s">
        <v>260</v>
      </c>
      <c r="G18" s="122" t="s">
        <v>155</v>
      </c>
      <c r="H18" s="124" t="s">
        <v>155</v>
      </c>
      <c r="I18" s="123" t="s">
        <v>155</v>
      </c>
      <c r="J18" s="124" t="s">
        <v>155</v>
      </c>
    </row>
    <row r="19" spans="1:10" ht="12.75">
      <c r="A19" s="189"/>
      <c r="B19" s="189"/>
      <c r="C19" s="207"/>
      <c r="D19" s="208"/>
      <c r="E19" s="197">
        <f>IF(C19="E",D19*(1+F$13),IF(C19="NE",D19*(1+F$14),IF(C19="PT",D19*(1+F$15),D19)))</f>
        <v>0</v>
      </c>
      <c r="F19" s="209"/>
      <c r="G19" s="341"/>
      <c r="H19" s="192"/>
      <c r="I19" s="192"/>
      <c r="J19" s="194">
        <f>E19*F19</f>
        <v>0</v>
      </c>
    </row>
    <row r="20" spans="1:10" ht="12.75">
      <c r="A20" s="190"/>
      <c r="B20" s="190"/>
      <c r="C20" s="207"/>
      <c r="D20" s="208"/>
      <c r="E20" s="197">
        <f>IF(C20="E",D20*(1+F$13),IF(C20="NE",D20*(1+F$14),IF(C20="PT",D20*(1+F$15),D20)))</f>
        <v>0</v>
      </c>
      <c r="F20" s="209"/>
      <c r="G20" s="342"/>
      <c r="H20" s="192"/>
      <c r="I20" s="192"/>
      <c r="J20" s="194">
        <f aca="true" t="shared" si="0" ref="J20:J35">E20*F20</f>
        <v>0</v>
      </c>
    </row>
    <row r="21" spans="1:10" ht="12.75">
      <c r="A21" s="190"/>
      <c r="B21" s="190"/>
      <c r="C21" s="207"/>
      <c r="D21" s="208"/>
      <c r="E21" s="197">
        <f>IF(C21="E",D21*(1+F$13),IF(C21="NE",D21*(1+F$14),IF(C21="PT",D21*(1+F$15),D21)))</f>
        <v>0</v>
      </c>
      <c r="F21" s="209"/>
      <c r="G21" s="343"/>
      <c r="H21" s="192"/>
      <c r="I21" s="192"/>
      <c r="J21" s="194">
        <f t="shared" si="0"/>
        <v>0</v>
      </c>
    </row>
    <row r="22" spans="1:10" ht="12.75">
      <c r="A22" s="190"/>
      <c r="B22" s="190"/>
      <c r="C22" s="207"/>
      <c r="D22" s="208"/>
      <c r="E22" s="197">
        <f aca="true" t="shared" si="1" ref="E22:E35">IF(C22="E",D22*(1+F$13),IF(C22="NE",D22*(1+F$14),IF(C22="PT",D22*(1+F$15),D22)))</f>
        <v>0</v>
      </c>
      <c r="F22" s="209"/>
      <c r="G22" s="343"/>
      <c r="H22" s="192"/>
      <c r="I22" s="192"/>
      <c r="J22" s="194">
        <f t="shared" si="0"/>
        <v>0</v>
      </c>
    </row>
    <row r="23" spans="1:10" ht="12.75">
      <c r="A23" s="190"/>
      <c r="B23" s="190"/>
      <c r="C23" s="207"/>
      <c r="D23" s="208"/>
      <c r="E23" s="197">
        <f t="shared" si="1"/>
        <v>0</v>
      </c>
      <c r="F23" s="209"/>
      <c r="G23" s="343"/>
      <c r="H23" s="192"/>
      <c r="I23" s="192"/>
      <c r="J23" s="194">
        <f t="shared" si="0"/>
        <v>0</v>
      </c>
    </row>
    <row r="24" spans="1:10" ht="12.75">
      <c r="A24" s="190"/>
      <c r="B24" s="190"/>
      <c r="C24" s="207"/>
      <c r="D24" s="208"/>
      <c r="E24" s="197">
        <f t="shared" si="1"/>
        <v>0</v>
      </c>
      <c r="F24" s="209"/>
      <c r="G24" s="343"/>
      <c r="H24" s="192"/>
      <c r="I24" s="192"/>
      <c r="J24" s="194">
        <f>E24*F24</f>
        <v>0</v>
      </c>
    </row>
    <row r="25" spans="1:10" ht="12.75">
      <c r="A25" s="190"/>
      <c r="B25" s="190"/>
      <c r="C25" s="207"/>
      <c r="D25" s="208"/>
      <c r="E25" s="197">
        <f t="shared" si="1"/>
        <v>0</v>
      </c>
      <c r="F25" s="209"/>
      <c r="G25" s="343"/>
      <c r="H25" s="192"/>
      <c r="I25" s="192"/>
      <c r="J25" s="194">
        <f t="shared" si="0"/>
        <v>0</v>
      </c>
    </row>
    <row r="26" spans="1:10" ht="12.75">
      <c r="A26" s="190"/>
      <c r="B26" s="190"/>
      <c r="C26" s="207"/>
      <c r="D26" s="208"/>
      <c r="E26" s="197">
        <f t="shared" si="1"/>
        <v>0</v>
      </c>
      <c r="F26" s="209"/>
      <c r="G26" s="343"/>
      <c r="H26" s="192"/>
      <c r="I26" s="192"/>
      <c r="J26" s="194">
        <f t="shared" si="0"/>
        <v>0</v>
      </c>
    </row>
    <row r="27" spans="1:10" ht="12.75">
      <c r="A27" s="190"/>
      <c r="B27" s="190"/>
      <c r="C27" s="207"/>
      <c r="D27" s="208"/>
      <c r="E27" s="197">
        <f t="shared" si="1"/>
        <v>0</v>
      </c>
      <c r="F27" s="209"/>
      <c r="G27" s="343"/>
      <c r="H27" s="192"/>
      <c r="I27" s="192"/>
      <c r="J27" s="194">
        <f t="shared" si="0"/>
        <v>0</v>
      </c>
    </row>
    <row r="28" spans="1:10" ht="12.75">
      <c r="A28" s="190"/>
      <c r="B28" s="190"/>
      <c r="C28" s="207"/>
      <c r="D28" s="208"/>
      <c r="E28" s="197">
        <f t="shared" si="1"/>
        <v>0</v>
      </c>
      <c r="F28" s="209"/>
      <c r="G28" s="343"/>
      <c r="H28" s="192"/>
      <c r="I28" s="192"/>
      <c r="J28" s="194"/>
    </row>
    <row r="29" spans="1:10" ht="12.75">
      <c r="A29" s="190"/>
      <c r="B29" s="190"/>
      <c r="C29" s="207"/>
      <c r="D29" s="208"/>
      <c r="E29" s="197">
        <f t="shared" si="1"/>
        <v>0</v>
      </c>
      <c r="F29" s="209"/>
      <c r="G29" s="343"/>
      <c r="H29" s="192"/>
      <c r="I29" s="192"/>
      <c r="J29" s="194">
        <f t="shared" si="0"/>
        <v>0</v>
      </c>
    </row>
    <row r="30" spans="1:10" ht="12.75">
      <c r="A30" s="190"/>
      <c r="B30" s="190"/>
      <c r="C30" s="207"/>
      <c r="D30" s="208"/>
      <c r="E30" s="197">
        <f t="shared" si="1"/>
        <v>0</v>
      </c>
      <c r="F30" s="209"/>
      <c r="G30" s="343"/>
      <c r="H30" s="192"/>
      <c r="I30" s="323"/>
      <c r="J30" s="194">
        <f t="shared" si="0"/>
        <v>0</v>
      </c>
    </row>
    <row r="31" spans="1:10" ht="12.75">
      <c r="A31" s="190"/>
      <c r="B31" s="190"/>
      <c r="C31" s="207"/>
      <c r="D31" s="208"/>
      <c r="E31" s="197">
        <f t="shared" si="1"/>
        <v>0</v>
      </c>
      <c r="F31" s="209"/>
      <c r="G31" s="343"/>
      <c r="H31" s="192"/>
      <c r="I31" s="323"/>
      <c r="J31" s="194">
        <f t="shared" si="0"/>
        <v>0</v>
      </c>
    </row>
    <row r="32" spans="1:10" ht="12.75">
      <c r="A32" s="190"/>
      <c r="B32" s="190"/>
      <c r="C32" s="207"/>
      <c r="D32" s="208"/>
      <c r="E32" s="197">
        <f t="shared" si="1"/>
        <v>0</v>
      </c>
      <c r="F32" s="209"/>
      <c r="G32" s="343"/>
      <c r="H32" s="192"/>
      <c r="I32" s="323"/>
      <c r="J32" s="194">
        <f t="shared" si="0"/>
        <v>0</v>
      </c>
    </row>
    <row r="33" spans="1:10" ht="12.75">
      <c r="A33" s="190"/>
      <c r="B33" s="190"/>
      <c r="C33" s="207"/>
      <c r="D33" s="208"/>
      <c r="E33" s="197">
        <f t="shared" si="1"/>
        <v>0</v>
      </c>
      <c r="F33" s="209"/>
      <c r="G33" s="343"/>
      <c r="H33" s="192"/>
      <c r="I33" s="323"/>
      <c r="J33" s="194">
        <f t="shared" si="0"/>
        <v>0</v>
      </c>
    </row>
    <row r="34" spans="1:10" ht="12.75">
      <c r="A34" s="190"/>
      <c r="B34" s="190"/>
      <c r="C34" s="207"/>
      <c r="D34" s="208"/>
      <c r="E34" s="197">
        <f t="shared" si="1"/>
        <v>0</v>
      </c>
      <c r="F34" s="209"/>
      <c r="G34" s="343"/>
      <c r="H34" s="192"/>
      <c r="I34" s="323"/>
      <c r="J34" s="194">
        <f t="shared" si="0"/>
        <v>0</v>
      </c>
    </row>
    <row r="35" spans="1:10" ht="12.75">
      <c r="A35" s="191"/>
      <c r="B35" s="191"/>
      <c r="C35" s="207"/>
      <c r="D35" s="208"/>
      <c r="E35" s="197">
        <f t="shared" si="1"/>
        <v>0</v>
      </c>
      <c r="F35" s="209"/>
      <c r="G35" s="344"/>
      <c r="H35" s="193"/>
      <c r="I35" s="193"/>
      <c r="J35" s="194">
        <f t="shared" si="0"/>
        <v>0</v>
      </c>
    </row>
    <row r="36" spans="1:10" ht="12.75">
      <c r="A36" s="186" t="s">
        <v>261</v>
      </c>
      <c r="B36" s="187"/>
      <c r="C36" s="213"/>
      <c r="D36" s="214"/>
      <c r="E36" s="188">
        <f aca="true" t="shared" si="2" ref="E36:J36">SUM(E19:E35)</f>
        <v>0</v>
      </c>
      <c r="F36" s="215">
        <f t="shared" si="2"/>
        <v>0</v>
      </c>
      <c r="G36" s="188">
        <f>SUM(G19:G35)</f>
        <v>0</v>
      </c>
      <c r="H36" s="188">
        <f t="shared" si="2"/>
        <v>0</v>
      </c>
      <c r="I36" s="188">
        <f t="shared" si="2"/>
        <v>0</v>
      </c>
      <c r="J36" s="188">
        <f t="shared" si="2"/>
        <v>0</v>
      </c>
    </row>
    <row r="37" spans="1:10" ht="12.75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2.7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2.75">
      <c r="A39" s="61"/>
      <c r="B39" s="61"/>
      <c r="C39" s="61"/>
      <c r="D39" s="61"/>
      <c r="E39" s="61"/>
      <c r="F39" s="61"/>
      <c r="G39" s="61"/>
      <c r="H39" s="61"/>
      <c r="I39" s="61"/>
      <c r="J39" s="61"/>
    </row>
  </sheetData>
  <sheetProtection/>
  <mergeCells count="1">
    <mergeCell ref="E12:F12"/>
  </mergeCells>
  <dataValidations count="3">
    <dataValidation type="list" allowBlank="1" showInputMessage="1" showErrorMessage="1" prompt="Select Yes or No" error="Select Yes or No" sqref="D14">
      <formula1>SchofMed?</formula1>
    </dataValidation>
    <dataValidation type="decimal" allowBlank="1" showInputMessage="1" showErrorMessage="1" promptTitle="FTE" prompt="Must be &lt; or = to 100%" error="Must be &lt; or = to 100%.  Blank is also acceptable" sqref="F19:F35">
      <formula1>0</formula1>
      <formula2>1</formula2>
    </dataValidation>
    <dataValidation type="list" allowBlank="1" showInputMessage="1" showErrorMessage="1" promptTitle="FringeCategoryList" errorTitle="FingeCateogryList" error="Select from list.  Blank is also acceptable." sqref="C19:C35">
      <formula1>FringeCat</formula1>
    </dataValidation>
  </dataValidations>
  <printOptions/>
  <pageMargins left="0.7" right="0.7" top="0.75" bottom="0.75" header="0.3" footer="0.3"/>
  <pageSetup cellComments="asDisplayed" fitToHeight="0" fitToWidth="1" horizontalDpi="600" verticalDpi="600" orientation="landscape" scale="84" r:id="rId2"/>
  <headerFooter>
    <oddFooter>&amp;L&amp;"Arial,Regular"&amp;8 12/09/10&amp;C&amp;"Arial,Regular"&amp;8Questions? Contact: isp@yale.edu&amp;R&amp;"Arial,Regular"&amp;8Page &amp;P 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B73"/>
  <sheetViews>
    <sheetView zoomScalePageLayoutView="0" workbookViewId="0" topLeftCell="A1">
      <pane xSplit="3" ySplit="16" topLeftCell="D6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7" sqref="A7"/>
    </sheetView>
  </sheetViews>
  <sheetFormatPr defaultColWidth="11.375" defaultRowHeight="12.75"/>
  <cols>
    <col min="1" max="1" width="17.375" style="6" customWidth="1"/>
    <col min="2" max="2" width="11.375" style="6" customWidth="1"/>
    <col min="3" max="3" width="42.75390625" style="6" customWidth="1"/>
    <col min="4" max="4" width="14.25390625" style="31" customWidth="1"/>
    <col min="5" max="7" width="14.25390625" style="32" bestFit="1" customWidth="1"/>
    <col min="8" max="8" width="14.25390625" style="32" customWidth="1"/>
    <col min="9" max="159" width="11.375" style="3" customWidth="1"/>
    <col min="160" max="16384" width="11.375" style="6" customWidth="1"/>
  </cols>
  <sheetData>
    <row r="1" ht="12.75"/>
    <row r="2" ht="12.75"/>
    <row r="3" spans="6:8" ht="12.75">
      <c r="F3" s="75"/>
      <c r="G3" s="75"/>
      <c r="H3" s="75"/>
    </row>
    <row r="4" spans="1:8" ht="7.5" customHeight="1">
      <c r="A4" s="2"/>
      <c r="E4" s="75"/>
      <c r="F4" s="75"/>
      <c r="G4" s="75"/>
      <c r="H4" s="75"/>
    </row>
    <row r="5" spans="1:8" ht="18">
      <c r="A5" s="76" t="s">
        <v>91</v>
      </c>
      <c r="B5" s="77"/>
      <c r="C5" s="77"/>
      <c r="D5" s="77"/>
      <c r="E5" s="77"/>
      <c r="F5" s="77"/>
      <c r="G5" s="30"/>
      <c r="H5" s="30"/>
    </row>
    <row r="6" spans="1:8" ht="18">
      <c r="A6" s="366" t="s">
        <v>94</v>
      </c>
      <c r="B6" s="367"/>
      <c r="C6" s="367"/>
      <c r="D6" s="367"/>
      <c r="E6" s="367"/>
      <c r="F6" s="3"/>
      <c r="G6" s="3"/>
      <c r="H6" s="3"/>
    </row>
    <row r="7" spans="1:8" ht="12.75">
      <c r="A7" s="85" t="s">
        <v>262</v>
      </c>
      <c r="B7" s="329"/>
      <c r="C7" s="79"/>
      <c r="D7" s="78"/>
      <c r="E7" s="78"/>
      <c r="F7" s="27"/>
      <c r="G7" s="27"/>
      <c r="H7" s="78"/>
    </row>
    <row r="8" spans="1:8" ht="12.75">
      <c r="A8" s="368" t="s">
        <v>67</v>
      </c>
      <c r="B8" s="369"/>
      <c r="C8" s="369"/>
      <c r="D8" s="369"/>
      <c r="E8" s="369"/>
      <c r="F8" s="1"/>
      <c r="G8" s="3"/>
      <c r="H8" s="3"/>
    </row>
    <row r="9" spans="1:10" ht="12.75">
      <c r="A9" s="128" t="s">
        <v>156</v>
      </c>
      <c r="B9" s="204"/>
      <c r="C9" s="204"/>
      <c r="D9" s="204"/>
      <c r="E9" s="204"/>
      <c r="F9" s="205"/>
      <c r="G9" s="205"/>
      <c r="H9" s="28"/>
      <c r="I9" s="28"/>
      <c r="J9" s="28"/>
    </row>
    <row r="10" spans="1:10" ht="12.75">
      <c r="A10" s="128" t="s">
        <v>157</v>
      </c>
      <c r="B10" s="204"/>
      <c r="C10" s="204"/>
      <c r="D10" s="204"/>
      <c r="E10" s="204"/>
      <c r="F10" s="205"/>
      <c r="G10" s="205"/>
      <c r="H10" s="28"/>
      <c r="I10" s="28"/>
      <c r="J10" s="28"/>
    </row>
    <row r="11" spans="1:10" ht="12.75">
      <c r="A11" s="128" t="s">
        <v>159</v>
      </c>
      <c r="B11" s="204"/>
      <c r="C11" s="204"/>
      <c r="D11" s="204"/>
      <c r="E11" s="204"/>
      <c r="F11" s="205"/>
      <c r="G11" s="205"/>
      <c r="H11" s="28"/>
      <c r="I11" s="28"/>
      <c r="J11" s="28"/>
    </row>
    <row r="12" spans="1:10" ht="12.75">
      <c r="A12" s="128"/>
      <c r="B12" s="129"/>
      <c r="C12" s="129"/>
      <c r="D12" s="129"/>
      <c r="E12" s="129"/>
      <c r="F12" s="3"/>
      <c r="G12" s="3"/>
      <c r="H12" s="28"/>
      <c r="I12" s="28"/>
      <c r="J12" s="28"/>
    </row>
    <row r="13" spans="1:8" ht="12.75">
      <c r="A13" s="370"/>
      <c r="B13" s="371"/>
      <c r="C13" s="371"/>
      <c r="D13" s="371"/>
      <c r="E13" s="371"/>
      <c r="F13" s="3"/>
      <c r="G13" s="3"/>
      <c r="H13" s="3"/>
    </row>
    <row r="14" spans="1:8" ht="12.75">
      <c r="A14" s="16"/>
      <c r="B14" s="17"/>
      <c r="C14" s="17"/>
      <c r="D14" s="130" t="s">
        <v>65</v>
      </c>
      <c r="E14" s="130" t="s">
        <v>65</v>
      </c>
      <c r="F14" s="130" t="s">
        <v>65</v>
      </c>
      <c r="G14" s="131" t="s">
        <v>65</v>
      </c>
      <c r="H14" s="102"/>
    </row>
    <row r="15" spans="1:8" ht="12.75">
      <c r="A15" s="16"/>
      <c r="B15" s="17"/>
      <c r="C15" s="17"/>
      <c r="D15" s="114" t="s">
        <v>64</v>
      </c>
      <c r="E15" s="114" t="s">
        <v>64</v>
      </c>
      <c r="F15" s="114" t="s">
        <v>64</v>
      </c>
      <c r="G15" s="21" t="s">
        <v>64</v>
      </c>
      <c r="H15" s="102"/>
    </row>
    <row r="16" spans="1:8" ht="12.75">
      <c r="A16" s="80"/>
      <c r="B16" s="13"/>
      <c r="C16" s="13"/>
      <c r="D16" s="115">
        <v>2013</v>
      </c>
      <c r="E16" s="111">
        <v>2014</v>
      </c>
      <c r="F16" s="22">
        <v>2015</v>
      </c>
      <c r="G16" s="22">
        <v>2016</v>
      </c>
      <c r="H16" s="103"/>
    </row>
    <row r="17" spans="1:8" ht="12.75">
      <c r="A17" s="5" t="s">
        <v>191</v>
      </c>
      <c r="B17" s="3"/>
      <c r="C17" s="3"/>
      <c r="D17" s="217"/>
      <c r="E17" s="218"/>
      <c r="F17" s="132"/>
      <c r="G17" s="121"/>
      <c r="H17" s="103"/>
    </row>
    <row r="18" spans="1:13" ht="12.75">
      <c r="A18" s="2" t="s">
        <v>68</v>
      </c>
      <c r="B18" s="3" t="s">
        <v>70</v>
      </c>
      <c r="C18" s="3"/>
      <c r="D18" s="165"/>
      <c r="E18" s="164"/>
      <c r="F18" s="165"/>
      <c r="G18" s="163"/>
      <c r="H18" s="127"/>
      <c r="I18" s="28"/>
      <c r="J18" s="28"/>
      <c r="K18" s="28"/>
      <c r="L18" s="28"/>
      <c r="M18" s="28"/>
    </row>
    <row r="19" spans="1:8" ht="12.75">
      <c r="A19" s="2" t="s">
        <v>69</v>
      </c>
      <c r="B19" s="3" t="s">
        <v>71</v>
      </c>
      <c r="C19" s="4"/>
      <c r="D19" s="163"/>
      <c r="E19" s="166"/>
      <c r="F19" s="165"/>
      <c r="G19" s="163"/>
      <c r="H19" s="104"/>
    </row>
    <row r="20" spans="1:8" ht="12.75">
      <c r="A20" s="2" t="s">
        <v>83</v>
      </c>
      <c r="B20" s="3"/>
      <c r="C20" s="4"/>
      <c r="D20" s="163"/>
      <c r="E20" s="166"/>
      <c r="F20" s="165"/>
      <c r="G20" s="163"/>
      <c r="H20" s="104"/>
    </row>
    <row r="21" spans="1:8" ht="12.75">
      <c r="A21" s="2" t="s">
        <v>72</v>
      </c>
      <c r="B21" s="3" t="s">
        <v>73</v>
      </c>
      <c r="C21" s="4"/>
      <c r="D21" s="163"/>
      <c r="E21" s="166"/>
      <c r="F21" s="167"/>
      <c r="G21" s="163"/>
      <c r="H21" s="104"/>
    </row>
    <row r="22" spans="1:8" ht="12.75">
      <c r="A22" s="14" t="s">
        <v>192</v>
      </c>
      <c r="B22" s="3"/>
      <c r="C22" s="4"/>
      <c r="D22" s="174">
        <f>SUM(D18:D21)</f>
        <v>0</v>
      </c>
      <c r="E22" s="174">
        <f>SUM(E18:E21)</f>
        <v>0</v>
      </c>
      <c r="F22" s="174">
        <f>SUM(F18:F21)</f>
        <v>0</v>
      </c>
      <c r="G22" s="174">
        <f>SUM(G18:G21)</f>
        <v>0</v>
      </c>
      <c r="H22" s="75"/>
    </row>
    <row r="23" spans="1:8" ht="12.75">
      <c r="A23" s="2"/>
      <c r="B23" s="3"/>
      <c r="C23" s="4"/>
      <c r="D23" s="18"/>
      <c r="E23" s="117"/>
      <c r="F23" s="117"/>
      <c r="G23" s="117"/>
      <c r="H23" s="75"/>
    </row>
    <row r="24" spans="1:8" ht="12.75">
      <c r="A24" s="5" t="s">
        <v>193</v>
      </c>
      <c r="C24" s="3"/>
      <c r="D24" s="168"/>
      <c r="E24" s="168"/>
      <c r="F24" s="168"/>
      <c r="G24" s="168"/>
      <c r="H24" s="105"/>
    </row>
    <row r="25" spans="1:8" ht="9.75" customHeight="1">
      <c r="A25" s="2"/>
      <c r="B25" s="3"/>
      <c r="C25" s="4"/>
      <c r="D25" s="18"/>
      <c r="E25" s="117"/>
      <c r="F25" s="117"/>
      <c r="G25" s="117"/>
      <c r="H25" s="75"/>
    </row>
    <row r="26" spans="1:8" ht="12.75">
      <c r="A26" s="5" t="s">
        <v>197</v>
      </c>
      <c r="B26" s="8"/>
      <c r="C26" s="20"/>
      <c r="D26" s="175">
        <f>D22-D24</f>
        <v>0</v>
      </c>
      <c r="E26" s="175">
        <f>E22-E24</f>
        <v>0</v>
      </c>
      <c r="F26" s="175">
        <f>F22-F24</f>
        <v>0</v>
      </c>
      <c r="G26" s="175">
        <f>G22-G24</f>
        <v>0</v>
      </c>
      <c r="H26" s="105"/>
    </row>
    <row r="27" spans="1:8" ht="9.75" customHeight="1">
      <c r="A27" s="2"/>
      <c r="B27" s="3"/>
      <c r="C27" s="4"/>
      <c r="D27" s="18"/>
      <c r="E27" s="117"/>
      <c r="F27" s="117"/>
      <c r="G27" s="117"/>
      <c r="H27" s="75"/>
    </row>
    <row r="28" spans="1:8" ht="12.75">
      <c r="A28" s="7" t="s">
        <v>80</v>
      </c>
      <c r="B28" s="8" t="s">
        <v>194</v>
      </c>
      <c r="C28" s="4"/>
      <c r="D28" s="18"/>
      <c r="E28" s="117"/>
      <c r="F28" s="117"/>
      <c r="G28" s="117"/>
      <c r="H28" s="75"/>
    </row>
    <row r="29" spans="1:8" ht="12.75">
      <c r="A29" s="9">
        <v>477051</v>
      </c>
      <c r="B29" s="3" t="s">
        <v>171</v>
      </c>
      <c r="C29" s="4"/>
      <c r="D29" s="169"/>
      <c r="E29" s="170"/>
      <c r="F29" s="170"/>
      <c r="G29" s="170"/>
      <c r="H29" s="75"/>
    </row>
    <row r="30" spans="1:8" ht="12.75">
      <c r="A30" s="9">
        <v>510007</v>
      </c>
      <c r="B30" s="3" t="s">
        <v>170</v>
      </c>
      <c r="C30" s="4"/>
      <c r="D30" s="169"/>
      <c r="E30" s="170"/>
      <c r="F30" s="170"/>
      <c r="G30" s="170"/>
      <c r="H30" s="75"/>
    </row>
    <row r="31" spans="1:8" ht="12.75">
      <c r="A31" s="9" t="s">
        <v>85</v>
      </c>
      <c r="B31" s="3" t="s">
        <v>84</v>
      </c>
      <c r="C31" s="4"/>
      <c r="D31" s="176">
        <f>-D$20</f>
        <v>0</v>
      </c>
      <c r="E31" s="176">
        <f>-E$20</f>
        <v>0</v>
      </c>
      <c r="F31" s="176">
        <f>-F$20</f>
        <v>0</v>
      </c>
      <c r="G31" s="176">
        <f>-G$20</f>
        <v>0</v>
      </c>
      <c r="H31" s="75"/>
    </row>
    <row r="32" spans="1:8" ht="12.75">
      <c r="A32" s="9">
        <v>741000</v>
      </c>
      <c r="B32" s="3" t="s">
        <v>19</v>
      </c>
      <c r="C32" s="4"/>
      <c r="D32" s="169"/>
      <c r="E32" s="170"/>
      <c r="F32" s="170"/>
      <c r="G32" s="170"/>
      <c r="H32" s="75"/>
    </row>
    <row r="33" spans="1:8" ht="12.75">
      <c r="A33" s="9" t="s">
        <v>59</v>
      </c>
      <c r="B33" s="3" t="s">
        <v>174</v>
      </c>
      <c r="C33" s="4"/>
      <c r="D33" s="163"/>
      <c r="E33" s="163"/>
      <c r="F33" s="163"/>
      <c r="G33" s="163"/>
      <c r="H33" s="104"/>
    </row>
    <row r="34" spans="1:8" ht="12.75">
      <c r="A34" s="9">
        <v>820800</v>
      </c>
      <c r="B34" s="3" t="s">
        <v>13</v>
      </c>
      <c r="C34" s="4"/>
      <c r="D34" s="163"/>
      <c r="E34" s="163"/>
      <c r="F34" s="163"/>
      <c r="G34" s="163"/>
      <c r="H34" s="104"/>
    </row>
    <row r="35" spans="1:8" ht="12.75">
      <c r="A35" s="9">
        <v>831700</v>
      </c>
      <c r="B35" s="3" t="s">
        <v>18</v>
      </c>
      <c r="C35" s="4"/>
      <c r="D35" s="163"/>
      <c r="E35" s="163"/>
      <c r="F35" s="163"/>
      <c r="G35" s="163"/>
      <c r="H35" s="104"/>
    </row>
    <row r="36" spans="1:8" ht="12.75">
      <c r="A36" s="9">
        <v>832300</v>
      </c>
      <c r="B36" s="3" t="s">
        <v>10</v>
      </c>
      <c r="C36" s="4"/>
      <c r="D36" s="163"/>
      <c r="E36" s="163"/>
      <c r="F36" s="163"/>
      <c r="G36" s="163"/>
      <c r="H36" s="104"/>
    </row>
    <row r="37" spans="1:8" ht="12.75">
      <c r="A37" s="9">
        <v>832500</v>
      </c>
      <c r="B37" s="3" t="s">
        <v>11</v>
      </c>
      <c r="C37" s="4"/>
      <c r="D37" s="163"/>
      <c r="E37" s="163"/>
      <c r="F37" s="163"/>
      <c r="G37" s="163"/>
      <c r="H37" s="104"/>
    </row>
    <row r="38" spans="1:8" ht="12.75">
      <c r="A38" s="9">
        <v>833300</v>
      </c>
      <c r="B38" s="3" t="s">
        <v>60</v>
      </c>
      <c r="C38" s="4"/>
      <c r="D38" s="163"/>
      <c r="E38" s="163"/>
      <c r="F38" s="163"/>
      <c r="G38" s="163"/>
      <c r="H38" s="104"/>
    </row>
    <row r="39" spans="1:8" ht="12.75">
      <c r="A39" s="9" t="s">
        <v>50</v>
      </c>
      <c r="B39" s="3" t="s">
        <v>96</v>
      </c>
      <c r="C39" s="4"/>
      <c r="D39" s="163"/>
      <c r="E39" s="163"/>
      <c r="F39" s="163"/>
      <c r="G39" s="163"/>
      <c r="H39" s="104"/>
    </row>
    <row r="40" spans="1:8" ht="12.75">
      <c r="A40" s="9">
        <v>873000</v>
      </c>
      <c r="B40" s="3" t="s">
        <v>14</v>
      </c>
      <c r="C40" s="4"/>
      <c r="D40" s="163"/>
      <c r="E40" s="163"/>
      <c r="F40" s="163"/>
      <c r="G40" s="163"/>
      <c r="H40" s="104"/>
    </row>
    <row r="41" spans="1:8" ht="12.75">
      <c r="A41" s="9" t="s">
        <v>52</v>
      </c>
      <c r="B41" s="3" t="s">
        <v>20</v>
      </c>
      <c r="C41" s="4"/>
      <c r="D41" s="163"/>
      <c r="E41" s="163"/>
      <c r="F41" s="163"/>
      <c r="G41" s="163"/>
      <c r="H41" s="104"/>
    </row>
    <row r="42" spans="1:8" ht="12.75">
      <c r="A42" s="9" t="s">
        <v>0</v>
      </c>
      <c r="B42" s="3" t="s">
        <v>15</v>
      </c>
      <c r="C42" s="4"/>
      <c r="D42" s="163"/>
      <c r="E42" s="163"/>
      <c r="F42" s="163"/>
      <c r="G42" s="163"/>
      <c r="H42" s="104"/>
    </row>
    <row r="43" spans="1:8" ht="12.75">
      <c r="A43" s="9" t="s">
        <v>2</v>
      </c>
      <c r="B43" s="3" t="s">
        <v>16</v>
      </c>
      <c r="C43" s="4"/>
      <c r="D43" s="163"/>
      <c r="E43" s="163"/>
      <c r="F43" s="163"/>
      <c r="G43" s="163"/>
      <c r="H43" s="104"/>
    </row>
    <row r="44" spans="1:8" ht="12.75">
      <c r="A44" s="10" t="s">
        <v>3</v>
      </c>
      <c r="B44" s="11" t="s">
        <v>21</v>
      </c>
      <c r="C44" s="12"/>
      <c r="D44" s="163"/>
      <c r="E44" s="163"/>
      <c r="F44" s="163"/>
      <c r="G44" s="163"/>
      <c r="H44" s="104"/>
    </row>
    <row r="45" spans="1:8" ht="12.75">
      <c r="A45" s="9">
        <v>911000</v>
      </c>
      <c r="B45" s="3" t="s">
        <v>12</v>
      </c>
      <c r="C45" s="4"/>
      <c r="D45" s="163"/>
      <c r="E45" s="163"/>
      <c r="F45" s="163"/>
      <c r="G45" s="163"/>
      <c r="H45" s="104"/>
    </row>
    <row r="46" spans="1:8" ht="12.75">
      <c r="A46" s="9">
        <v>911100</v>
      </c>
      <c r="B46" s="3" t="s">
        <v>17</v>
      </c>
      <c r="C46" s="4"/>
      <c r="D46" s="163"/>
      <c r="E46" s="163"/>
      <c r="F46" s="163"/>
      <c r="G46" s="163"/>
      <c r="H46" s="104"/>
    </row>
    <row r="47" spans="1:8" ht="12.75">
      <c r="A47" s="9">
        <v>911200</v>
      </c>
      <c r="B47" s="3" t="s">
        <v>175</v>
      </c>
      <c r="C47" s="4"/>
      <c r="D47" s="163"/>
      <c r="E47" s="163"/>
      <c r="F47" s="163"/>
      <c r="G47" s="163"/>
      <c r="H47" s="104"/>
    </row>
    <row r="48" spans="1:8" ht="12.75">
      <c r="A48" s="9">
        <v>912100</v>
      </c>
      <c r="B48" s="3" t="s">
        <v>177</v>
      </c>
      <c r="C48" s="4"/>
      <c r="D48" s="169"/>
      <c r="E48" s="169"/>
      <c r="F48" s="169"/>
      <c r="G48" s="169"/>
      <c r="H48" s="104"/>
    </row>
    <row r="49" spans="1:8" ht="12.75">
      <c r="A49" s="9">
        <v>936000</v>
      </c>
      <c r="B49" s="3" t="s">
        <v>176</v>
      </c>
      <c r="C49" s="4"/>
      <c r="D49" s="163"/>
      <c r="E49" s="163"/>
      <c r="F49" s="163"/>
      <c r="G49" s="163"/>
      <c r="H49" s="104"/>
    </row>
    <row r="50" spans="1:8" ht="12.75">
      <c r="A50" s="9">
        <v>941000</v>
      </c>
      <c r="B50" s="3" t="s">
        <v>178</v>
      </c>
      <c r="C50" s="4"/>
      <c r="D50" s="169"/>
      <c r="E50" s="169"/>
      <c r="F50" s="169"/>
      <c r="G50" s="169"/>
      <c r="H50" s="105"/>
    </row>
    <row r="51" spans="1:8" ht="12.75">
      <c r="A51" s="9" t="s">
        <v>117</v>
      </c>
      <c r="B51" s="3" t="s">
        <v>118</v>
      </c>
      <c r="C51" s="4"/>
      <c r="D51" s="163"/>
      <c r="E51" s="171"/>
      <c r="F51" s="171"/>
      <c r="G51" s="171"/>
      <c r="H51" s="106"/>
    </row>
    <row r="52" spans="1:158" ht="12.75">
      <c r="A52" s="14" t="s">
        <v>62</v>
      </c>
      <c r="B52" s="3"/>
      <c r="C52" s="4"/>
      <c r="D52" s="174">
        <f>SUM(D29:D51)</f>
        <v>0</v>
      </c>
      <c r="E52" s="174">
        <f>SUM(E29:E51)</f>
        <v>0</v>
      </c>
      <c r="F52" s="174">
        <f>SUM(F29:F51)</f>
        <v>0</v>
      </c>
      <c r="G52" s="174">
        <f>SUM(G29:G51)</f>
        <v>0</v>
      </c>
      <c r="H52" s="7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</row>
    <row r="53" spans="1:8" ht="12.75">
      <c r="A53" s="5" t="s">
        <v>7</v>
      </c>
      <c r="C53" s="4"/>
      <c r="D53" s="169"/>
      <c r="E53" s="172"/>
      <c r="F53" s="172"/>
      <c r="G53" s="172"/>
      <c r="H53" s="75"/>
    </row>
    <row r="54" spans="1:8" ht="12.75">
      <c r="A54" s="2" t="s">
        <v>8</v>
      </c>
      <c r="C54" s="4"/>
      <c r="D54" s="163"/>
      <c r="E54" s="163"/>
      <c r="F54" s="163"/>
      <c r="G54" s="163"/>
      <c r="H54" s="104"/>
    </row>
    <row r="55" spans="1:8" ht="12.75">
      <c r="A55" s="2" t="s">
        <v>5</v>
      </c>
      <c r="C55" s="4"/>
      <c r="D55" s="163"/>
      <c r="E55" s="163"/>
      <c r="F55" s="163"/>
      <c r="G55" s="163"/>
      <c r="H55" s="104"/>
    </row>
    <row r="56" spans="1:8" ht="12.75">
      <c r="A56" s="2" t="s">
        <v>22</v>
      </c>
      <c r="C56" s="4"/>
      <c r="D56" s="163"/>
      <c r="E56" s="163"/>
      <c r="F56" s="163"/>
      <c r="G56" s="163"/>
      <c r="H56" s="104"/>
    </row>
    <row r="57" spans="1:8" ht="12.75">
      <c r="A57" s="15" t="s">
        <v>9</v>
      </c>
      <c r="C57" s="4"/>
      <c r="D57" s="163"/>
      <c r="E57" s="163"/>
      <c r="F57" s="163"/>
      <c r="G57" s="163"/>
      <c r="H57" s="104"/>
    </row>
    <row r="58" spans="1:8" ht="12.75">
      <c r="A58" s="2" t="s">
        <v>6</v>
      </c>
      <c r="C58" s="4"/>
      <c r="D58" s="163"/>
      <c r="E58" s="163"/>
      <c r="F58" s="163"/>
      <c r="G58" s="163"/>
      <c r="H58" s="104"/>
    </row>
    <row r="59" spans="1:8" ht="12.75">
      <c r="A59" s="2" t="s">
        <v>258</v>
      </c>
      <c r="C59" s="4"/>
      <c r="D59" s="163"/>
      <c r="E59" s="163"/>
      <c r="F59" s="163"/>
      <c r="G59" s="163"/>
      <c r="H59" s="104"/>
    </row>
    <row r="60" spans="1:8" ht="12.75">
      <c r="A60" s="14" t="s">
        <v>63</v>
      </c>
      <c r="C60" s="4"/>
      <c r="D60" s="174">
        <f>SUM(D54:D59)</f>
        <v>0</v>
      </c>
      <c r="E60" s="174">
        <f>SUM(E54:E59)</f>
        <v>0</v>
      </c>
      <c r="F60" s="174">
        <f>SUM(F54:F59)</f>
        <v>0</v>
      </c>
      <c r="G60" s="174">
        <f>SUM(G54:G59)</f>
        <v>0</v>
      </c>
      <c r="H60" s="75"/>
    </row>
    <row r="61" spans="1:8" ht="13.5" thickBot="1">
      <c r="A61" s="5" t="s">
        <v>61</v>
      </c>
      <c r="B61" s="3"/>
      <c r="C61" s="4"/>
      <c r="D61" s="177">
        <f>D24-D52+D60</f>
        <v>0</v>
      </c>
      <c r="E61" s="177">
        <f>E24-E52+E60</f>
        <v>0</v>
      </c>
      <c r="F61" s="177">
        <f>F24-F52+F60</f>
        <v>0</v>
      </c>
      <c r="G61" s="177">
        <f>G24-G52+G60</f>
        <v>0</v>
      </c>
      <c r="H61" s="75"/>
    </row>
    <row r="62" spans="1:8" ht="13.5" thickTop="1">
      <c r="A62" s="5" t="s">
        <v>74</v>
      </c>
      <c r="B62" s="3"/>
      <c r="C62" s="4"/>
      <c r="D62" s="176">
        <f>D26+D52-D60</f>
        <v>0</v>
      </c>
      <c r="E62" s="176">
        <f>E26+E52-E60</f>
        <v>0</v>
      </c>
      <c r="F62" s="176">
        <f>F26+F52-F60</f>
        <v>0</v>
      </c>
      <c r="G62" s="176">
        <f>G26+G52-G60</f>
        <v>0</v>
      </c>
      <c r="H62" s="105"/>
    </row>
    <row r="63" spans="1:8" ht="12.75">
      <c r="A63" s="5" t="s">
        <v>167</v>
      </c>
      <c r="B63" s="3"/>
      <c r="C63" s="4"/>
      <c r="D63" s="19"/>
      <c r="E63" s="19"/>
      <c r="F63" s="19"/>
      <c r="G63" s="19"/>
      <c r="H63" s="104"/>
    </row>
    <row r="64" spans="1:8" ht="12.75">
      <c r="A64" s="5" t="s">
        <v>173</v>
      </c>
      <c r="B64" s="3"/>
      <c r="C64" s="4"/>
      <c r="D64" s="165"/>
      <c r="E64" s="165"/>
      <c r="F64" s="165"/>
      <c r="G64" s="165"/>
      <c r="H64" s="104"/>
    </row>
    <row r="65" spans="1:8" ht="12.75">
      <c r="A65" s="2"/>
      <c r="B65" s="3"/>
      <c r="C65" s="4"/>
      <c r="D65" s="165"/>
      <c r="E65" s="165"/>
      <c r="F65" s="165"/>
      <c r="G65" s="165"/>
      <c r="H65" s="104"/>
    </row>
    <row r="66" spans="1:8" ht="12.75">
      <c r="A66" s="5" t="s">
        <v>81</v>
      </c>
      <c r="B66" s="3"/>
      <c r="C66" s="4"/>
      <c r="D66" s="168"/>
      <c r="E66" s="175">
        <f>D67</f>
        <v>0</v>
      </c>
      <c r="F66" s="175">
        <f>E67</f>
        <v>0</v>
      </c>
      <c r="G66" s="175">
        <f>F67</f>
        <v>0</v>
      </c>
      <c r="H66" s="161"/>
    </row>
    <row r="67" spans="1:8" ht="13.5" thickBot="1">
      <c r="A67" s="181" t="s">
        <v>82</v>
      </c>
      <c r="B67" s="133"/>
      <c r="C67" s="182"/>
      <c r="D67" s="178">
        <f>D66+D64+D65+D62</f>
        <v>0</v>
      </c>
      <c r="E67" s="178">
        <f>E66+E64+E65+E62</f>
        <v>0</v>
      </c>
      <c r="F67" s="178">
        <f>F66+F64+F65+F62</f>
        <v>0</v>
      </c>
      <c r="G67" s="178">
        <f>G66+G64+G65+G62</f>
        <v>0</v>
      </c>
      <c r="H67" s="161"/>
    </row>
    <row r="68" spans="1:8" ht="13.5" thickTop="1">
      <c r="A68" s="179" t="s">
        <v>172</v>
      </c>
      <c r="B68" s="28"/>
      <c r="C68" s="180"/>
      <c r="D68" s="183" t="str">
        <f>IF(D67&gt;(D24/12*2),"Y","N")</f>
        <v>N</v>
      </c>
      <c r="E68" s="183" t="str">
        <f>IF(E67&gt;(E24/12*2),"Y","N")</f>
        <v>N</v>
      </c>
      <c r="F68" s="183" t="str">
        <f>IF(F67&gt;(F24/12*2),"Y","N")</f>
        <v>N</v>
      </c>
      <c r="G68" s="183" t="str">
        <f>IF(G67&gt;(G24/12*2),"Y","N")</f>
        <v>N</v>
      </c>
      <c r="H68" s="162"/>
    </row>
    <row r="69" spans="1:8" ht="12.75">
      <c r="A69" s="179" t="s">
        <v>75</v>
      </c>
      <c r="B69" s="28"/>
      <c r="C69" s="180"/>
      <c r="D69" s="173"/>
      <c r="E69" s="184">
        <f>D71</f>
        <v>0</v>
      </c>
      <c r="F69" s="184">
        <f>E71</f>
        <v>0</v>
      </c>
      <c r="G69" s="184">
        <f>F71</f>
        <v>0</v>
      </c>
      <c r="H69" s="161"/>
    </row>
    <row r="70" spans="1:8" ht="12.75">
      <c r="A70" s="5" t="s">
        <v>179</v>
      </c>
      <c r="B70" s="3"/>
      <c r="C70" s="4"/>
      <c r="D70" s="185"/>
      <c r="E70" s="167"/>
      <c r="F70" s="167"/>
      <c r="G70" s="167"/>
      <c r="H70" s="127"/>
    </row>
    <row r="71" spans="1:8" ht="13.5" thickBot="1">
      <c r="A71" s="24" t="s">
        <v>76</v>
      </c>
      <c r="B71" s="25"/>
      <c r="C71" s="26"/>
      <c r="D71" s="118">
        <f>D69+D26+D64+D65+D70</f>
        <v>0</v>
      </c>
      <c r="E71" s="118">
        <f>E69+E26+E64+E65+E70</f>
        <v>0</v>
      </c>
      <c r="F71" s="118">
        <f>F69+F26+F64+F65+F70</f>
        <v>0</v>
      </c>
      <c r="G71" s="118">
        <f>G69+G26+G64+G65+G70</f>
        <v>0</v>
      </c>
      <c r="H71" s="161"/>
    </row>
    <row r="72" spans="4:7" ht="13.5" thickTop="1">
      <c r="D72" s="119"/>
      <c r="E72" s="116"/>
      <c r="F72" s="116"/>
      <c r="G72" s="116"/>
    </row>
    <row r="73" spans="4:7" ht="12.75">
      <c r="D73" s="119"/>
      <c r="E73" s="116"/>
      <c r="F73" s="116"/>
      <c r="G73" s="116"/>
    </row>
  </sheetData>
  <sheetProtection selectLockedCells="1"/>
  <mergeCells count="3">
    <mergeCell ref="A6:E6"/>
    <mergeCell ref="A8:E8"/>
    <mergeCell ref="A13:E13"/>
  </mergeCells>
  <printOptions horizontalCentered="1"/>
  <pageMargins left="0.5" right="0" top="0.25" bottom="0.5" header="0.25" footer="0.25"/>
  <pageSetup cellComments="asDisplayed" fitToHeight="0" fitToWidth="1" horizontalDpi="600" verticalDpi="600" orientation="landscape" r:id="rId2"/>
  <headerFooter alignWithMargins="0">
    <oddFooter>&amp;L&amp;"Arial,Regular"&amp;8 04/12/11
&amp;C&amp;"Arial,Regular"&amp;8Questions? Contact: isp@yale.edu&amp;R&amp;8Page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5" sqref="F5:F7"/>
    </sheetView>
  </sheetViews>
  <sheetFormatPr defaultColWidth="9.00390625" defaultRowHeight="12.75"/>
  <cols>
    <col min="3" max="3" width="12.875" style="0" customWidth="1"/>
    <col min="4" max="4" width="13.875" style="0" customWidth="1"/>
    <col min="5" max="5" width="9.125" style="0" customWidth="1"/>
  </cols>
  <sheetData>
    <row r="1" s="141" customFormat="1" ht="30.75" customHeight="1">
      <c r="A1" s="142" t="s">
        <v>211</v>
      </c>
    </row>
    <row r="2" ht="18.75">
      <c r="A2" s="136" t="s">
        <v>198</v>
      </c>
    </row>
    <row r="3" spans="1:5" ht="51">
      <c r="A3" s="376"/>
      <c r="B3" s="378" t="s">
        <v>199</v>
      </c>
      <c r="C3" s="137" t="s">
        <v>200</v>
      </c>
      <c r="D3" s="380" t="s">
        <v>202</v>
      </c>
      <c r="E3" s="372" t="s">
        <v>203</v>
      </c>
    </row>
    <row r="4" spans="1:5" ht="12.75">
      <c r="A4" s="377"/>
      <c r="B4" s="379"/>
      <c r="C4" s="138" t="s">
        <v>201</v>
      </c>
      <c r="D4" s="381"/>
      <c r="E4" s="373"/>
    </row>
    <row r="5" spans="1:6" ht="25.5">
      <c r="A5" s="139" t="s">
        <v>204</v>
      </c>
      <c r="B5" s="139" t="s">
        <v>205</v>
      </c>
      <c r="C5" s="140">
        <v>0.3</v>
      </c>
      <c r="D5" s="332">
        <v>0.323</v>
      </c>
      <c r="E5" s="145">
        <v>0.406</v>
      </c>
      <c r="F5" t="s">
        <v>229</v>
      </c>
    </row>
    <row r="6" spans="1:6" ht="12.75">
      <c r="A6" s="139" t="s">
        <v>206</v>
      </c>
      <c r="B6" s="139" t="s">
        <v>207</v>
      </c>
      <c r="C6" s="140">
        <v>0.656</v>
      </c>
      <c r="D6" s="332">
        <v>0.617</v>
      </c>
      <c r="E6" s="145">
        <v>0.656</v>
      </c>
      <c r="F6" t="s">
        <v>230</v>
      </c>
    </row>
    <row r="7" spans="1:6" ht="25.5">
      <c r="A7" s="139" t="s">
        <v>208</v>
      </c>
      <c r="B7" s="139" t="s">
        <v>209</v>
      </c>
      <c r="C7" s="140">
        <v>0.086</v>
      </c>
      <c r="D7" s="332">
        <v>0.076</v>
      </c>
      <c r="E7" s="145">
        <v>0.086</v>
      </c>
      <c r="F7" t="s">
        <v>231</v>
      </c>
    </row>
    <row r="8" s="144" customFormat="1" ht="15">
      <c r="A8" s="143" t="s">
        <v>210</v>
      </c>
    </row>
    <row r="13" s="154" customFormat="1" ht="18">
      <c r="A13" s="154" t="s">
        <v>225</v>
      </c>
    </row>
    <row r="15" ht="15.75">
      <c r="A15" s="146" t="s">
        <v>212</v>
      </c>
    </row>
    <row r="16" ht="15.75">
      <c r="A16" s="147" t="s">
        <v>213</v>
      </c>
    </row>
    <row r="17" ht="15.75">
      <c r="A17" s="149"/>
    </row>
    <row r="18" spans="1:6" ht="12.75">
      <c r="A18" s="148"/>
      <c r="B18" s="148"/>
      <c r="C18" s="148"/>
      <c r="D18" s="374" t="s">
        <v>214</v>
      </c>
      <c r="E18" s="374"/>
      <c r="F18" s="150" t="s">
        <v>215</v>
      </c>
    </row>
    <row r="19" spans="1:6" ht="12.75">
      <c r="A19" s="148"/>
      <c r="B19" s="148"/>
      <c r="C19" s="148"/>
      <c r="D19" s="330" t="s">
        <v>216</v>
      </c>
      <c r="E19" s="151" t="s">
        <v>217</v>
      </c>
      <c r="F19" s="148"/>
    </row>
    <row r="20" spans="1:6" ht="12.75">
      <c r="A20" s="148"/>
      <c r="B20" s="148"/>
      <c r="C20" s="148"/>
      <c r="D20" s="330" t="s">
        <v>218</v>
      </c>
      <c r="E20" s="148"/>
      <c r="F20" s="148"/>
    </row>
    <row r="21" spans="1:6" ht="12.75">
      <c r="A21" s="152" t="s">
        <v>219</v>
      </c>
      <c r="B21" s="148"/>
      <c r="C21" s="148"/>
      <c r="D21" s="331">
        <v>0.323</v>
      </c>
      <c r="E21" s="153">
        <v>0.331</v>
      </c>
      <c r="F21" s="153">
        <v>0.406</v>
      </c>
    </row>
    <row r="22" spans="1:6" ht="12.75">
      <c r="A22" s="375" t="s">
        <v>220</v>
      </c>
      <c r="B22" s="375"/>
      <c r="C22" s="148"/>
      <c r="D22" s="331">
        <v>0.617</v>
      </c>
      <c r="E22" s="153">
        <v>0.656</v>
      </c>
      <c r="F22" s="153">
        <v>0.656</v>
      </c>
    </row>
    <row r="23" spans="1:6" ht="12.75">
      <c r="A23" s="375" t="s">
        <v>221</v>
      </c>
      <c r="B23" s="375"/>
      <c r="C23" s="148"/>
      <c r="D23" s="331">
        <v>0.076</v>
      </c>
      <c r="E23" s="153">
        <v>0.086</v>
      </c>
      <c r="F23" s="153">
        <v>0.086</v>
      </c>
    </row>
    <row r="24" spans="1:6" ht="12.75">
      <c r="A24" s="375" t="s">
        <v>222</v>
      </c>
      <c r="B24" s="375"/>
      <c r="C24" s="375"/>
      <c r="D24" s="330" t="s">
        <v>223</v>
      </c>
      <c r="E24" s="151" t="s">
        <v>223</v>
      </c>
      <c r="F24" s="153">
        <v>0.02</v>
      </c>
    </row>
    <row r="25" spans="1:6" ht="12.75">
      <c r="A25" s="375" t="s">
        <v>224</v>
      </c>
      <c r="B25" s="375"/>
      <c r="C25" s="375"/>
      <c r="D25" s="330" t="s">
        <v>223</v>
      </c>
      <c r="E25" s="151" t="s">
        <v>223</v>
      </c>
      <c r="F25" s="153">
        <v>0.02</v>
      </c>
    </row>
    <row r="30" ht="12.75">
      <c r="A30" t="s">
        <v>228</v>
      </c>
    </row>
    <row r="31" ht="12.75">
      <c r="A31" t="s">
        <v>226</v>
      </c>
    </row>
    <row r="32" ht="12.75">
      <c r="A32" t="s">
        <v>227</v>
      </c>
    </row>
  </sheetData>
  <sheetProtection/>
  <mergeCells count="9">
    <mergeCell ref="E3:E4"/>
    <mergeCell ref="D18:E18"/>
    <mergeCell ref="A22:B22"/>
    <mergeCell ref="A23:B23"/>
    <mergeCell ref="A24:C24"/>
    <mergeCell ref="A25:C25"/>
    <mergeCell ref="A3:A4"/>
    <mergeCell ref="B3:B4"/>
    <mergeCell ref="D3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0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34" bestFit="1" customWidth="1"/>
    <col min="2" max="2" width="49.125" style="33" customWidth="1"/>
    <col min="3" max="3" width="14.25390625" style="34" bestFit="1" customWidth="1"/>
    <col min="4" max="16384" width="9.125" style="33" customWidth="1"/>
  </cols>
  <sheetData>
    <row r="4" ht="9.75" customHeight="1"/>
    <row r="5" spans="1:3" ht="18">
      <c r="A5" s="45" t="s">
        <v>92</v>
      </c>
      <c r="C5" s="43"/>
    </row>
    <row r="6" spans="1:3" ht="18">
      <c r="A6" s="44" t="s">
        <v>95</v>
      </c>
      <c r="C6" s="43"/>
    </row>
    <row r="7" spans="1:3" ht="12.75">
      <c r="A7" s="85" t="s">
        <v>189</v>
      </c>
      <c r="B7" s="92"/>
      <c r="C7" s="42"/>
    </row>
    <row r="8" spans="1:4" ht="12.75">
      <c r="A8" s="382" t="s">
        <v>56</v>
      </c>
      <c r="B8" s="383"/>
      <c r="C8" s="384"/>
      <c r="D8" s="84"/>
    </row>
    <row r="9" spans="1:3" ht="12.75">
      <c r="A9" s="41"/>
      <c r="B9" s="40"/>
      <c r="C9" s="39"/>
    </row>
    <row r="10" spans="1:3" ht="12.75">
      <c r="A10" s="38" t="s">
        <v>58</v>
      </c>
      <c r="B10" s="37" t="s">
        <v>57</v>
      </c>
      <c r="C10" s="36" t="s">
        <v>23</v>
      </c>
    </row>
    <row r="11" spans="1:3" ht="12.75">
      <c r="A11" s="66">
        <v>711350</v>
      </c>
      <c r="B11" s="69" t="s">
        <v>25</v>
      </c>
      <c r="C11" s="70" t="s">
        <v>24</v>
      </c>
    </row>
    <row r="12" spans="1:3" ht="12.75">
      <c r="A12" s="65">
        <v>711600</v>
      </c>
      <c r="B12" s="71" t="s">
        <v>26</v>
      </c>
      <c r="C12" s="72" t="s">
        <v>24</v>
      </c>
    </row>
    <row r="13" spans="1:3" ht="12.75">
      <c r="A13" s="65">
        <v>712300</v>
      </c>
      <c r="B13" s="71" t="s">
        <v>27</v>
      </c>
      <c r="C13" s="72" t="s">
        <v>24</v>
      </c>
    </row>
    <row r="14" spans="1:3" ht="12.75">
      <c r="A14" s="65">
        <v>721100</v>
      </c>
      <c r="B14" s="71" t="s">
        <v>28</v>
      </c>
      <c r="C14" s="72" t="s">
        <v>24</v>
      </c>
    </row>
    <row r="15" spans="1:3" ht="12.75">
      <c r="A15" s="65">
        <v>724500</v>
      </c>
      <c r="B15" s="71" t="s">
        <v>29</v>
      </c>
      <c r="C15" s="72" t="s">
        <v>24</v>
      </c>
    </row>
    <row r="16" spans="1:3" ht="12.75">
      <c r="A16" s="65" t="s">
        <v>59</v>
      </c>
      <c r="B16" s="35" t="s">
        <v>111</v>
      </c>
      <c r="C16" s="72" t="s">
        <v>24</v>
      </c>
    </row>
    <row r="17" spans="1:3" ht="12.75">
      <c r="A17" s="68">
        <v>820610</v>
      </c>
      <c r="B17" s="71" t="s">
        <v>122</v>
      </c>
      <c r="C17" s="72" t="s">
        <v>24</v>
      </c>
    </row>
    <row r="18" spans="1:3" ht="12.75">
      <c r="A18" s="65">
        <v>820615</v>
      </c>
      <c r="B18" s="71" t="s">
        <v>123</v>
      </c>
      <c r="C18" s="72" t="s">
        <v>24</v>
      </c>
    </row>
    <row r="19" spans="1:3" ht="12.75">
      <c r="A19" s="65">
        <v>820800</v>
      </c>
      <c r="B19" s="71" t="s">
        <v>30</v>
      </c>
      <c r="C19" s="72" t="s">
        <v>24</v>
      </c>
    </row>
    <row r="20" spans="1:3" ht="12.75">
      <c r="A20" s="68">
        <v>821280</v>
      </c>
      <c r="B20" s="71" t="s">
        <v>124</v>
      </c>
      <c r="C20" s="72" t="s">
        <v>24</v>
      </c>
    </row>
    <row r="21" spans="1:3" ht="12.75">
      <c r="A21" s="68">
        <v>821430</v>
      </c>
      <c r="B21" s="71" t="s">
        <v>125</v>
      </c>
      <c r="C21" s="72" t="s">
        <v>24</v>
      </c>
    </row>
    <row r="22" spans="1:7" ht="12.75">
      <c r="A22" s="65">
        <v>831700</v>
      </c>
      <c r="B22" s="94" t="s">
        <v>31</v>
      </c>
      <c r="C22" s="101" t="s">
        <v>24</v>
      </c>
      <c r="D22" s="92"/>
      <c r="E22" s="92"/>
      <c r="F22" s="92"/>
      <c r="G22" s="92"/>
    </row>
    <row r="23" spans="1:7" ht="12.75">
      <c r="A23" s="65">
        <v>832300</v>
      </c>
      <c r="B23" s="94" t="s">
        <v>32</v>
      </c>
      <c r="C23" s="101" t="s">
        <v>24</v>
      </c>
      <c r="D23" s="92"/>
      <c r="E23" s="92"/>
      <c r="F23" s="92"/>
      <c r="G23" s="92"/>
    </row>
    <row r="24" spans="1:7" ht="12.75">
      <c r="A24" s="65">
        <v>832500</v>
      </c>
      <c r="B24" s="94" t="s">
        <v>126</v>
      </c>
      <c r="C24" s="101" t="s">
        <v>24</v>
      </c>
      <c r="D24" s="92"/>
      <c r="E24" s="92"/>
      <c r="F24" s="92"/>
      <c r="G24" s="92"/>
    </row>
    <row r="25" spans="1:7" ht="12.75">
      <c r="A25" s="68">
        <v>832510</v>
      </c>
      <c r="B25" s="94" t="s">
        <v>127</v>
      </c>
      <c r="C25" s="101" t="s">
        <v>24</v>
      </c>
      <c r="D25" s="92"/>
      <c r="E25" s="92"/>
      <c r="F25" s="92"/>
      <c r="G25" s="92"/>
    </row>
    <row r="26" spans="1:7" ht="12.75">
      <c r="A26" s="65">
        <v>833300</v>
      </c>
      <c r="B26" s="94" t="s">
        <v>33</v>
      </c>
      <c r="C26" s="101" t="s">
        <v>24</v>
      </c>
      <c r="D26" s="107"/>
      <c r="E26" s="92"/>
      <c r="F26" s="92"/>
      <c r="G26" s="92"/>
    </row>
    <row r="27" spans="1:7" ht="12.75">
      <c r="A27" s="65">
        <v>833700</v>
      </c>
      <c r="B27" s="94" t="s">
        <v>34</v>
      </c>
      <c r="C27" s="101" t="s">
        <v>24</v>
      </c>
      <c r="D27" s="92"/>
      <c r="E27" s="92"/>
      <c r="F27" s="92"/>
      <c r="G27" s="92"/>
    </row>
    <row r="28" spans="1:7" ht="12.75">
      <c r="A28" s="65">
        <v>834400</v>
      </c>
      <c r="B28" s="94" t="s">
        <v>110</v>
      </c>
      <c r="C28" s="101" t="s">
        <v>24</v>
      </c>
      <c r="D28" s="92"/>
      <c r="E28" s="92"/>
      <c r="F28" s="92"/>
      <c r="G28" s="92"/>
    </row>
    <row r="29" spans="1:7" ht="12.75">
      <c r="A29" s="65">
        <v>834410</v>
      </c>
      <c r="B29" s="94" t="s">
        <v>109</v>
      </c>
      <c r="C29" s="101" t="s">
        <v>24</v>
      </c>
      <c r="D29" s="92"/>
      <c r="E29" s="92"/>
      <c r="F29" s="92"/>
      <c r="G29" s="92"/>
    </row>
    <row r="30" spans="1:7" ht="12.75">
      <c r="A30" s="65">
        <v>834420</v>
      </c>
      <c r="B30" s="94" t="s">
        <v>108</v>
      </c>
      <c r="C30" s="101" t="s">
        <v>24</v>
      </c>
      <c r="D30" s="92"/>
      <c r="E30" s="92"/>
      <c r="F30" s="92"/>
      <c r="G30" s="92"/>
    </row>
    <row r="31" spans="1:7" ht="12.75">
      <c r="A31" s="65">
        <v>845120</v>
      </c>
      <c r="B31" s="94" t="s">
        <v>35</v>
      </c>
      <c r="C31" s="101" t="s">
        <v>24</v>
      </c>
      <c r="D31" s="92"/>
      <c r="E31" s="92"/>
      <c r="F31" s="92"/>
      <c r="G31" s="92"/>
    </row>
    <row r="32" spans="1:7" ht="12.75">
      <c r="A32" s="93" t="s">
        <v>188</v>
      </c>
      <c r="B32" s="94" t="s">
        <v>107</v>
      </c>
      <c r="C32" s="101" t="s">
        <v>24</v>
      </c>
      <c r="D32" s="92"/>
      <c r="E32" s="92"/>
      <c r="F32" s="92"/>
      <c r="G32" s="92"/>
    </row>
    <row r="33" spans="1:7" ht="12.75">
      <c r="A33" s="93">
        <v>850600</v>
      </c>
      <c r="B33" s="94" t="s">
        <v>106</v>
      </c>
      <c r="C33" s="101" t="s">
        <v>24</v>
      </c>
      <c r="D33" s="92"/>
      <c r="E33" s="92"/>
      <c r="F33" s="92"/>
      <c r="G33" s="92"/>
    </row>
    <row r="34" spans="1:7" ht="12.75">
      <c r="A34" s="93">
        <v>850610</v>
      </c>
      <c r="B34" s="94" t="s">
        <v>105</v>
      </c>
      <c r="C34" s="101" t="s">
        <v>24</v>
      </c>
      <c r="D34" s="92"/>
      <c r="E34" s="92"/>
      <c r="F34" s="92"/>
      <c r="G34" s="92"/>
    </row>
    <row r="35" spans="1:7" ht="12.75">
      <c r="A35" s="93">
        <v>850630</v>
      </c>
      <c r="B35" s="94" t="s">
        <v>104</v>
      </c>
      <c r="C35" s="101" t="s">
        <v>24</v>
      </c>
      <c r="D35" s="92"/>
      <c r="E35" s="92"/>
      <c r="F35" s="92"/>
      <c r="G35" s="92"/>
    </row>
    <row r="36" spans="1:7" ht="12.75">
      <c r="A36" s="93">
        <v>850900</v>
      </c>
      <c r="B36" s="94" t="s">
        <v>103</v>
      </c>
      <c r="C36" s="101" t="s">
        <v>24</v>
      </c>
      <c r="D36" s="92"/>
      <c r="E36" s="92"/>
      <c r="F36" s="92"/>
      <c r="G36" s="92"/>
    </row>
    <row r="37" spans="1:7" ht="12.75">
      <c r="A37" s="93" t="s">
        <v>50</v>
      </c>
      <c r="B37" s="95" t="s">
        <v>49</v>
      </c>
      <c r="C37" s="101" t="s">
        <v>24</v>
      </c>
      <c r="D37" s="92"/>
      <c r="E37" s="92"/>
      <c r="F37" s="92"/>
      <c r="G37" s="92"/>
    </row>
    <row r="38" spans="1:7" ht="12.75">
      <c r="A38" s="96">
        <v>871050</v>
      </c>
      <c r="B38" s="94" t="s">
        <v>129</v>
      </c>
      <c r="C38" s="101" t="s">
        <v>24</v>
      </c>
      <c r="D38" s="92"/>
      <c r="E38" s="92"/>
      <c r="F38" s="92"/>
      <c r="G38" s="92"/>
    </row>
    <row r="39" spans="1:7" ht="12.75">
      <c r="A39" s="96">
        <v>872050</v>
      </c>
      <c r="B39" s="94" t="s">
        <v>130</v>
      </c>
      <c r="C39" s="101" t="s">
        <v>24</v>
      </c>
      <c r="D39" s="92"/>
      <c r="E39" s="92"/>
      <c r="F39" s="92"/>
      <c r="G39" s="92"/>
    </row>
    <row r="40" spans="1:7" ht="12.75">
      <c r="A40" s="93">
        <v>873000</v>
      </c>
      <c r="B40" s="94" t="s">
        <v>131</v>
      </c>
      <c r="C40" s="101" t="s">
        <v>24</v>
      </c>
      <c r="D40" s="92"/>
      <c r="E40" s="92"/>
      <c r="F40" s="92"/>
      <c r="G40" s="92"/>
    </row>
    <row r="41" spans="1:7" ht="12.75">
      <c r="A41" s="96">
        <v>873001</v>
      </c>
      <c r="B41" s="94" t="s">
        <v>132</v>
      </c>
      <c r="C41" s="101" t="s">
        <v>24</v>
      </c>
      <c r="D41" s="92"/>
      <c r="E41" s="92"/>
      <c r="F41" s="92"/>
      <c r="G41" s="92"/>
    </row>
    <row r="42" spans="1:7" ht="12.75">
      <c r="A42" s="96">
        <v>874000</v>
      </c>
      <c r="B42" s="94" t="s">
        <v>133</v>
      </c>
      <c r="C42" s="101" t="s">
        <v>24</v>
      </c>
      <c r="D42" s="92"/>
      <c r="E42" s="92"/>
      <c r="F42" s="92"/>
      <c r="G42" s="92"/>
    </row>
    <row r="43" spans="1:7" ht="12.75">
      <c r="A43" s="96">
        <v>874001</v>
      </c>
      <c r="B43" s="94" t="s">
        <v>134</v>
      </c>
      <c r="C43" s="101" t="s">
        <v>24</v>
      </c>
      <c r="D43" s="92"/>
      <c r="E43" s="92"/>
      <c r="F43" s="92"/>
      <c r="G43" s="92"/>
    </row>
    <row r="44" spans="1:7" ht="12.75">
      <c r="A44" s="93">
        <v>876000</v>
      </c>
      <c r="B44" s="94" t="s">
        <v>135</v>
      </c>
      <c r="C44" s="101" t="s">
        <v>24</v>
      </c>
      <c r="D44" s="92"/>
      <c r="E44" s="92"/>
      <c r="F44" s="92"/>
      <c r="G44" s="92"/>
    </row>
    <row r="45" spans="1:7" ht="12.75">
      <c r="A45" s="96">
        <v>876001</v>
      </c>
      <c r="B45" s="94" t="s">
        <v>136</v>
      </c>
      <c r="C45" s="101" t="s">
        <v>24</v>
      </c>
      <c r="D45" s="92"/>
      <c r="E45" s="92"/>
      <c r="F45" s="92"/>
      <c r="G45" s="92"/>
    </row>
    <row r="46" spans="1:7" ht="12.75">
      <c r="A46" s="97" t="s">
        <v>52</v>
      </c>
      <c r="B46" s="98" t="s">
        <v>51</v>
      </c>
      <c r="C46" s="101" t="s">
        <v>24</v>
      </c>
      <c r="D46" s="92"/>
      <c r="E46" s="92"/>
      <c r="F46" s="92"/>
      <c r="G46" s="92"/>
    </row>
    <row r="47" spans="1:7" ht="12.75">
      <c r="A47" s="97" t="s">
        <v>36</v>
      </c>
      <c r="B47" s="94" t="s">
        <v>149</v>
      </c>
      <c r="C47" s="101" t="s">
        <v>24</v>
      </c>
      <c r="D47" s="92"/>
      <c r="E47" s="92"/>
      <c r="F47" s="92"/>
      <c r="G47" s="92"/>
    </row>
    <row r="48" spans="1:7" ht="12.75">
      <c r="A48" s="97" t="s">
        <v>37</v>
      </c>
      <c r="B48" s="94" t="s">
        <v>150</v>
      </c>
      <c r="C48" s="101" t="s">
        <v>24</v>
      </c>
      <c r="D48" s="92"/>
      <c r="E48" s="92"/>
      <c r="F48" s="92"/>
      <c r="G48" s="92"/>
    </row>
    <row r="49" spans="1:7" ht="12.75">
      <c r="A49" s="93">
        <v>882900</v>
      </c>
      <c r="B49" s="94" t="s">
        <v>187</v>
      </c>
      <c r="C49" s="101" t="s">
        <v>24</v>
      </c>
      <c r="D49" s="107"/>
      <c r="E49" s="92"/>
      <c r="F49" s="92"/>
      <c r="G49" s="92"/>
    </row>
    <row r="50" spans="1:7" ht="12.75">
      <c r="A50" s="93">
        <v>894000</v>
      </c>
      <c r="B50" s="94" t="s">
        <v>137</v>
      </c>
      <c r="C50" s="101" t="s">
        <v>24</v>
      </c>
      <c r="D50" s="92"/>
      <c r="E50" s="92"/>
      <c r="F50" s="92"/>
      <c r="G50" s="92"/>
    </row>
    <row r="51" spans="1:7" ht="12.75">
      <c r="A51" s="93">
        <v>896500</v>
      </c>
      <c r="B51" s="94" t="s">
        <v>138</v>
      </c>
      <c r="C51" s="101" t="s">
        <v>24</v>
      </c>
      <c r="D51" s="92"/>
      <c r="E51" s="92"/>
      <c r="F51" s="92"/>
      <c r="G51" s="92"/>
    </row>
    <row r="52" spans="1:7" ht="12.75">
      <c r="A52" s="99">
        <v>899999</v>
      </c>
      <c r="B52" s="100" t="s">
        <v>102</v>
      </c>
      <c r="C52" s="108" t="s">
        <v>24</v>
      </c>
      <c r="D52" s="92"/>
      <c r="E52" s="92"/>
      <c r="F52" s="92"/>
      <c r="G52" s="92"/>
    </row>
    <row r="53" spans="1:7" ht="12.75">
      <c r="A53" s="93">
        <v>907000</v>
      </c>
      <c r="B53" s="94" t="s">
        <v>139</v>
      </c>
      <c r="C53" s="101" t="s">
        <v>24</v>
      </c>
      <c r="D53" s="107"/>
      <c r="E53" s="92"/>
      <c r="F53" s="92"/>
      <c r="G53" s="92"/>
    </row>
    <row r="54" spans="1:7" ht="12.75">
      <c r="A54" s="65" t="s">
        <v>0</v>
      </c>
      <c r="B54" s="95" t="s">
        <v>1</v>
      </c>
      <c r="C54" s="101" t="s">
        <v>24</v>
      </c>
      <c r="D54" s="92"/>
      <c r="E54" s="92"/>
      <c r="F54" s="92"/>
      <c r="G54" s="92"/>
    </row>
    <row r="55" spans="1:7" ht="12.75">
      <c r="A55" s="65">
        <v>910300</v>
      </c>
      <c r="B55" s="94" t="s">
        <v>38</v>
      </c>
      <c r="C55" s="101" t="s">
        <v>24</v>
      </c>
      <c r="D55" s="107"/>
      <c r="E55" s="107"/>
      <c r="F55" s="92"/>
      <c r="G55" s="92"/>
    </row>
    <row r="56" spans="1:7" ht="12.75">
      <c r="A56" s="65" t="s">
        <v>183</v>
      </c>
      <c r="B56" s="94" t="s">
        <v>184</v>
      </c>
      <c r="C56" s="101" t="s">
        <v>24</v>
      </c>
      <c r="D56" s="92"/>
      <c r="E56" s="92"/>
      <c r="F56" s="92"/>
      <c r="G56" s="92"/>
    </row>
    <row r="57" spans="1:7" ht="12.75">
      <c r="A57" s="65" t="s">
        <v>185</v>
      </c>
      <c r="B57" s="94" t="s">
        <v>186</v>
      </c>
      <c r="C57" s="101" t="s">
        <v>24</v>
      </c>
      <c r="D57" s="92"/>
      <c r="E57" s="92"/>
      <c r="F57" s="92"/>
      <c r="G57" s="92"/>
    </row>
    <row r="58" spans="1:7" ht="12.75">
      <c r="A58" s="65">
        <v>910700</v>
      </c>
      <c r="B58" s="94" t="s">
        <v>101</v>
      </c>
      <c r="C58" s="101" t="s">
        <v>24</v>
      </c>
      <c r="D58" s="92"/>
      <c r="E58" s="92"/>
      <c r="F58" s="92"/>
      <c r="G58" s="92"/>
    </row>
    <row r="59" spans="1:7" ht="12.75">
      <c r="A59" s="65">
        <v>910701</v>
      </c>
      <c r="B59" s="94" t="s">
        <v>100</v>
      </c>
      <c r="C59" s="101" t="s">
        <v>24</v>
      </c>
      <c r="D59" s="92"/>
      <c r="E59" s="92"/>
      <c r="F59" s="92"/>
      <c r="G59" s="92"/>
    </row>
    <row r="60" spans="1:7" ht="12.75">
      <c r="A60" s="68">
        <v>910900</v>
      </c>
      <c r="B60" s="94" t="s">
        <v>128</v>
      </c>
      <c r="C60" s="101" t="s">
        <v>24</v>
      </c>
      <c r="D60" s="92"/>
      <c r="E60" s="92"/>
      <c r="F60" s="92"/>
      <c r="G60" s="92"/>
    </row>
    <row r="61" spans="1:7" ht="12.75">
      <c r="A61" s="65">
        <v>911000</v>
      </c>
      <c r="B61" s="94" t="s">
        <v>39</v>
      </c>
      <c r="C61" s="101" t="s">
        <v>24</v>
      </c>
      <c r="D61" s="92"/>
      <c r="E61" s="92"/>
      <c r="F61" s="92"/>
      <c r="G61" s="92"/>
    </row>
    <row r="62" spans="1:7" ht="12.75">
      <c r="A62" s="65">
        <v>911100</v>
      </c>
      <c r="B62" s="94" t="s">
        <v>40</v>
      </c>
      <c r="C62" s="101" t="s">
        <v>24</v>
      </c>
      <c r="D62" s="92"/>
      <c r="E62" s="92"/>
      <c r="F62" s="92"/>
      <c r="G62" s="92"/>
    </row>
    <row r="63" spans="1:7" ht="12.75">
      <c r="A63" s="65">
        <v>911150</v>
      </c>
      <c r="B63" s="94" t="s">
        <v>99</v>
      </c>
      <c r="C63" s="101" t="s">
        <v>24</v>
      </c>
      <c r="D63" s="92"/>
      <c r="E63" s="92"/>
      <c r="F63" s="92"/>
      <c r="G63" s="92"/>
    </row>
    <row r="64" spans="1:7" ht="12.75">
      <c r="A64" s="65">
        <v>911200</v>
      </c>
      <c r="B64" s="94" t="s">
        <v>41</v>
      </c>
      <c r="C64" s="101" t="s">
        <v>24</v>
      </c>
      <c r="D64" s="92"/>
      <c r="E64" s="92"/>
      <c r="F64" s="92"/>
      <c r="G64" s="92"/>
    </row>
    <row r="65" spans="1:7" ht="12.75">
      <c r="A65" s="68">
        <v>911240</v>
      </c>
      <c r="B65" s="94" t="s">
        <v>140</v>
      </c>
      <c r="C65" s="101" t="s">
        <v>24</v>
      </c>
      <c r="D65" s="92"/>
      <c r="E65" s="92"/>
      <c r="F65" s="92"/>
      <c r="G65" s="92"/>
    </row>
    <row r="66" spans="1:7" ht="12.75">
      <c r="A66" s="65">
        <v>911300</v>
      </c>
      <c r="B66" s="94" t="s">
        <v>42</v>
      </c>
      <c r="C66" s="101" t="s">
        <v>24</v>
      </c>
      <c r="D66" s="107"/>
      <c r="E66" s="92"/>
      <c r="F66" s="92"/>
      <c r="G66" s="92"/>
    </row>
    <row r="67" spans="1:7" ht="12.75">
      <c r="A67" s="68">
        <v>911450</v>
      </c>
      <c r="B67" s="94" t="s">
        <v>141</v>
      </c>
      <c r="C67" s="101" t="s">
        <v>24</v>
      </c>
      <c r="D67" s="92"/>
      <c r="E67" s="92"/>
      <c r="F67" s="92"/>
      <c r="G67" s="92"/>
    </row>
    <row r="68" spans="1:7" ht="12.75">
      <c r="A68" s="65">
        <v>911500</v>
      </c>
      <c r="B68" s="94" t="s">
        <v>43</v>
      </c>
      <c r="C68" s="101" t="s">
        <v>24</v>
      </c>
      <c r="D68" s="92"/>
      <c r="E68" s="92"/>
      <c r="F68" s="92"/>
      <c r="G68" s="92"/>
    </row>
    <row r="69" spans="1:7" ht="12.75">
      <c r="A69" s="65">
        <v>911601</v>
      </c>
      <c r="B69" s="94" t="s">
        <v>44</v>
      </c>
      <c r="C69" s="101" t="s">
        <v>24</v>
      </c>
      <c r="D69" s="92"/>
      <c r="E69" s="92"/>
      <c r="F69" s="92"/>
      <c r="G69" s="92"/>
    </row>
    <row r="70" spans="1:7" ht="12.75">
      <c r="A70" s="65">
        <v>911700</v>
      </c>
      <c r="B70" s="94" t="s">
        <v>98</v>
      </c>
      <c r="C70" s="101" t="s">
        <v>24</v>
      </c>
      <c r="D70" s="92"/>
      <c r="E70" s="92"/>
      <c r="F70" s="92"/>
      <c r="G70" s="92"/>
    </row>
    <row r="71" spans="1:7" ht="12.75">
      <c r="A71" s="65">
        <v>911800</v>
      </c>
      <c r="B71" s="94" t="s">
        <v>45</v>
      </c>
      <c r="C71" s="101" t="s">
        <v>24</v>
      </c>
      <c r="D71" s="92"/>
      <c r="E71" s="92"/>
      <c r="F71" s="92"/>
      <c r="G71" s="92"/>
    </row>
    <row r="72" spans="1:7" ht="12.75">
      <c r="A72" s="65">
        <v>912000</v>
      </c>
      <c r="B72" s="94" t="s">
        <v>97</v>
      </c>
      <c r="C72" s="101" t="s">
        <v>24</v>
      </c>
      <c r="D72" s="92"/>
      <c r="E72" s="92"/>
      <c r="F72" s="92"/>
      <c r="G72" s="92"/>
    </row>
    <row r="73" spans="1:7" ht="12.75">
      <c r="A73" s="65">
        <v>912100</v>
      </c>
      <c r="B73" s="94" t="s">
        <v>142</v>
      </c>
      <c r="C73" s="101" t="s">
        <v>24</v>
      </c>
      <c r="D73" s="92"/>
      <c r="E73" s="92"/>
      <c r="F73" s="92"/>
      <c r="G73" s="92"/>
    </row>
    <row r="74" spans="1:7" ht="12.75">
      <c r="A74" s="65">
        <v>915200</v>
      </c>
      <c r="B74" s="94" t="s">
        <v>46</v>
      </c>
      <c r="C74" s="101" t="s">
        <v>24</v>
      </c>
      <c r="D74" s="92"/>
      <c r="E74" s="92"/>
      <c r="F74" s="92"/>
      <c r="G74" s="92"/>
    </row>
    <row r="75" spans="1:7" ht="12.75">
      <c r="A75" s="65">
        <v>936000</v>
      </c>
      <c r="B75" s="94" t="s">
        <v>47</v>
      </c>
      <c r="C75" s="101" t="s">
        <v>24</v>
      </c>
      <c r="D75" s="92"/>
      <c r="E75" s="92"/>
      <c r="F75" s="92"/>
      <c r="G75" s="92"/>
    </row>
    <row r="76" spans="1:7" ht="12.75">
      <c r="A76" s="65" t="s">
        <v>181</v>
      </c>
      <c r="B76" s="94" t="s">
        <v>182</v>
      </c>
      <c r="C76" s="101" t="s">
        <v>24</v>
      </c>
      <c r="D76" s="92"/>
      <c r="E76" s="92"/>
      <c r="F76" s="92"/>
      <c r="G76" s="92"/>
    </row>
    <row r="77" spans="1:7" ht="12.75">
      <c r="A77" s="65" t="s">
        <v>53</v>
      </c>
      <c r="B77" s="95" t="s">
        <v>54</v>
      </c>
      <c r="C77" s="101" t="s">
        <v>24</v>
      </c>
      <c r="D77" s="92"/>
      <c r="E77" s="92"/>
      <c r="F77" s="92"/>
      <c r="G77" s="92"/>
    </row>
    <row r="78" spans="1:7" ht="12.75">
      <c r="A78" s="68">
        <v>961200</v>
      </c>
      <c r="B78" s="94" t="s">
        <v>143</v>
      </c>
      <c r="C78" s="101" t="s">
        <v>24</v>
      </c>
      <c r="D78" s="92"/>
      <c r="E78" s="92"/>
      <c r="F78" s="92"/>
      <c r="G78" s="92"/>
    </row>
    <row r="79" spans="1:7" ht="12.75">
      <c r="A79" s="68">
        <v>961205</v>
      </c>
      <c r="B79" s="94" t="s">
        <v>144</v>
      </c>
      <c r="C79" s="101" t="s">
        <v>24</v>
      </c>
      <c r="D79" s="92"/>
      <c r="E79" s="92"/>
      <c r="F79" s="92"/>
      <c r="G79" s="92"/>
    </row>
    <row r="80" spans="1:7" ht="12.75">
      <c r="A80" s="68">
        <v>961500</v>
      </c>
      <c r="B80" s="94" t="s">
        <v>145</v>
      </c>
      <c r="C80" s="101" t="s">
        <v>24</v>
      </c>
      <c r="D80" s="92"/>
      <c r="E80" s="92"/>
      <c r="F80" s="92"/>
      <c r="G80" s="92"/>
    </row>
    <row r="81" spans="1:7" ht="12.75">
      <c r="A81" s="68">
        <v>961505</v>
      </c>
      <c r="B81" s="94" t="s">
        <v>146</v>
      </c>
      <c r="C81" s="101" t="s">
        <v>24</v>
      </c>
      <c r="D81" s="92"/>
      <c r="E81" s="92"/>
      <c r="F81" s="92"/>
      <c r="G81" s="92"/>
    </row>
    <row r="82" spans="1:7" ht="12.75">
      <c r="A82" s="68">
        <v>962700</v>
      </c>
      <c r="B82" s="94" t="s">
        <v>147</v>
      </c>
      <c r="C82" s="101" t="s">
        <v>24</v>
      </c>
      <c r="D82" s="92"/>
      <c r="E82" s="92"/>
      <c r="F82" s="92"/>
      <c r="G82" s="92"/>
    </row>
    <row r="83" spans="1:7" ht="12.75">
      <c r="A83" s="65" t="s">
        <v>121</v>
      </c>
      <c r="B83" s="95" t="s">
        <v>55</v>
      </c>
      <c r="C83" s="101" t="s">
        <v>24</v>
      </c>
      <c r="D83" s="92"/>
      <c r="E83" s="92"/>
      <c r="F83" s="92"/>
      <c r="G83" s="92"/>
    </row>
    <row r="84" spans="1:7" ht="12.75">
      <c r="A84" s="68">
        <v>972000</v>
      </c>
      <c r="B84" s="94" t="s">
        <v>148</v>
      </c>
      <c r="C84" s="101" t="s">
        <v>24</v>
      </c>
      <c r="D84" s="92"/>
      <c r="E84" s="92"/>
      <c r="F84" s="92"/>
      <c r="G84" s="92"/>
    </row>
    <row r="85" spans="1:7" ht="12.75">
      <c r="A85" s="67">
        <v>991000</v>
      </c>
      <c r="B85" s="100" t="s">
        <v>48</v>
      </c>
      <c r="C85" s="108" t="s">
        <v>24</v>
      </c>
      <c r="D85" s="92"/>
      <c r="E85" s="92"/>
      <c r="F85" s="92"/>
      <c r="G85" s="92"/>
    </row>
    <row r="86" spans="2:7" ht="12.75">
      <c r="B86" s="92"/>
      <c r="C86" s="109"/>
      <c r="D86" s="92"/>
      <c r="E86" s="92"/>
      <c r="F86" s="92"/>
      <c r="G86" s="92"/>
    </row>
    <row r="87" spans="2:7" ht="12.75">
      <c r="B87" s="92"/>
      <c r="C87" s="109"/>
      <c r="D87" s="92"/>
      <c r="E87" s="92"/>
      <c r="F87" s="92"/>
      <c r="G87" s="92"/>
    </row>
    <row r="88" spans="2:7" ht="12.75">
      <c r="B88" s="92"/>
      <c r="C88" s="109"/>
      <c r="D88" s="92"/>
      <c r="E88" s="92"/>
      <c r="F88" s="92"/>
      <c r="G88" s="92"/>
    </row>
    <row r="89" spans="2:7" ht="12.75">
      <c r="B89" s="92"/>
      <c r="C89" s="109"/>
      <c r="D89" s="92"/>
      <c r="E89" s="92"/>
      <c r="F89" s="92"/>
      <c r="G89" s="92"/>
    </row>
    <row r="90" spans="2:7" ht="12.75">
      <c r="B90" s="92"/>
      <c r="C90" s="109"/>
      <c r="D90" s="92"/>
      <c r="E90" s="92"/>
      <c r="F90" s="92"/>
      <c r="G90" s="92"/>
    </row>
    <row r="91" spans="2:7" ht="12.75">
      <c r="B91" s="92"/>
      <c r="C91" s="109"/>
      <c r="D91" s="92"/>
      <c r="E91" s="92"/>
      <c r="F91" s="92"/>
      <c r="G91" s="92"/>
    </row>
    <row r="92" spans="2:7" ht="12.75">
      <c r="B92" s="92"/>
      <c r="C92" s="109"/>
      <c r="D92" s="92"/>
      <c r="E92" s="92"/>
      <c r="F92" s="92"/>
      <c r="G92" s="92"/>
    </row>
    <row r="93" spans="2:7" ht="12.75">
      <c r="B93" s="92"/>
      <c r="C93" s="109"/>
      <c r="D93" s="92"/>
      <c r="E93" s="92"/>
      <c r="F93" s="92"/>
      <c r="G93" s="92"/>
    </row>
    <row r="94" spans="2:7" ht="12.75">
      <c r="B94" s="92"/>
      <c r="C94" s="109"/>
      <c r="D94" s="92"/>
      <c r="E94" s="92"/>
      <c r="F94" s="92"/>
      <c r="G94" s="92"/>
    </row>
    <row r="95" spans="2:7" ht="12.75">
      <c r="B95" s="92"/>
      <c r="C95" s="109"/>
      <c r="D95" s="92"/>
      <c r="E95" s="92"/>
      <c r="F95" s="92"/>
      <c r="G95" s="92"/>
    </row>
    <row r="96" spans="2:7" ht="12.75">
      <c r="B96" s="92"/>
      <c r="C96" s="109"/>
      <c r="D96" s="92"/>
      <c r="E96" s="92"/>
      <c r="F96" s="92"/>
      <c r="G96" s="92"/>
    </row>
    <row r="97" spans="2:7" ht="12.75">
      <c r="B97" s="92"/>
      <c r="C97" s="109"/>
      <c r="D97" s="92"/>
      <c r="E97" s="92"/>
      <c r="F97" s="92"/>
      <c r="G97" s="92"/>
    </row>
    <row r="98" spans="2:7" ht="12.75">
      <c r="B98" s="92"/>
      <c r="C98" s="109"/>
      <c r="D98" s="92"/>
      <c r="E98" s="92"/>
      <c r="F98" s="92"/>
      <c r="G98" s="92"/>
    </row>
    <row r="99" spans="2:7" ht="12.75">
      <c r="B99" s="92"/>
      <c r="C99" s="109"/>
      <c r="D99" s="92"/>
      <c r="E99" s="92"/>
      <c r="F99" s="92"/>
      <c r="G99" s="92"/>
    </row>
    <row r="100" spans="2:7" ht="12.75">
      <c r="B100" s="92"/>
      <c r="C100" s="109"/>
      <c r="D100" s="92"/>
      <c r="E100" s="92"/>
      <c r="F100" s="92"/>
      <c r="G100" s="92"/>
    </row>
    <row r="101" spans="2:7" ht="12.75">
      <c r="B101" s="92"/>
      <c r="C101" s="109"/>
      <c r="D101" s="92"/>
      <c r="E101" s="92"/>
      <c r="F101" s="92"/>
      <c r="G101" s="92"/>
    </row>
  </sheetData>
  <sheetProtection/>
  <mergeCells count="1">
    <mergeCell ref="A8:C8"/>
  </mergeCells>
  <printOptions horizontalCentered="1"/>
  <pageMargins left="0.75" right="0.75" top="0.75" bottom="0.75" header="0.75" footer="0.5"/>
  <pageSetup horizontalDpi="600" verticalDpi="600" orientation="portrait" r:id="rId2"/>
  <headerFooter alignWithMargins="0">
    <oddFooter>&amp;L&amp;"Arial,Regular"&amp;8 12/09/10&amp;C&amp;"Arial,Regular"&amp;8Questions? Contact: isp@yale.edu&amp;R&amp;"Arial,Regular"&amp;8Page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1410 FR.14 Internal Service Providers: Rate Calculation</dc:title>
  <dc:subject/>
  <dc:creator>Pauline Fagan</dc:creator>
  <cp:keywords>registration, accounting, billing, ISP, rates, calculations, charges, Recharge Center, Specialized Service Facility, SSF, Cost Allocation Unit, Source System Identifer, SSI, JSA category, premiums, discount, surcharges</cp:keywords>
  <dc:description/>
  <cp:lastModifiedBy>Visken-Diaz, Susan</cp:lastModifiedBy>
  <cp:lastPrinted>2017-05-03T15:21:06Z</cp:lastPrinted>
  <dcterms:created xsi:type="dcterms:W3CDTF">1998-10-02T19:05:20Z</dcterms:created>
  <dcterms:modified xsi:type="dcterms:W3CDTF">2017-05-08T20:08:08Z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Ferraiuolo, John</vt:lpwstr>
  </property>
  <property fmtid="{D5CDD505-2E9C-101B-9397-08002B2CF9AE}" pid="4" name="display_urn:schemas-microsoft-com:office:office#Author">
    <vt:lpwstr>Shankar, Uma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0x010100263BCDE489254941B548E1A1C3054692</vt:lpwstr>
  </property>
</Properties>
</file>